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 firstSheet="1" activeTab="3"/>
  </bookViews>
  <sheets>
    <sheet name="Rekap Validasi" sheetId="2" r:id="rId1"/>
    <sheet name="Keterlaksanaan Pembelajaran" sheetId="1" r:id="rId2"/>
    <sheet name="Rekap Kemampuan Berpikir Kritis" sheetId="8" r:id="rId3"/>
    <sheet name="Ketuntasan Klasikal" sheetId="3" r:id="rId4"/>
    <sheet name="Uji N-gain" sheetId="4" r:id="rId5"/>
    <sheet name="Rekap Kemampuan Kolaborasi" sheetId="5" r:id="rId6"/>
    <sheet name="Rekap Kemampuan Komunikasi" sheetId="6" r:id="rId7"/>
    <sheet name="Rekap Kemampuan Kreativitas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5" i="8" l="1"/>
  <c r="AR50" i="8"/>
  <c r="AQ91" i="8"/>
  <c r="AQ60" i="8"/>
  <c r="AS60" i="8" s="1"/>
  <c r="AQ29" i="8"/>
  <c r="AM90" i="8" l="1"/>
  <c r="AM89" i="8"/>
  <c r="AM88" i="8"/>
  <c r="AM87" i="8"/>
  <c r="AP86" i="8"/>
  <c r="AM86" i="8"/>
  <c r="AN86" i="8" s="1"/>
  <c r="AQ86" i="8" s="1"/>
  <c r="AR86" i="8" s="1"/>
  <c r="AM85" i="8"/>
  <c r="AM84" i="8"/>
  <c r="AM82" i="8"/>
  <c r="AP81" i="8"/>
  <c r="AM81" i="8"/>
  <c r="AN81" i="8" s="1"/>
  <c r="AQ81" i="8" s="1"/>
  <c r="AR81" i="8" s="1"/>
  <c r="AM80" i="8"/>
  <c r="AM78" i="8"/>
  <c r="AM77" i="8"/>
  <c r="AP76" i="8"/>
  <c r="AM76" i="8"/>
  <c r="AN76" i="8" s="1"/>
  <c r="AQ76" i="8" s="1"/>
  <c r="AR76" i="8" s="1"/>
  <c r="AM75" i="8"/>
  <c r="AM73" i="8"/>
  <c r="AM72" i="8"/>
  <c r="AP71" i="8"/>
  <c r="AM71" i="8"/>
  <c r="AN71" i="8" s="1"/>
  <c r="AQ71" i="8" s="1"/>
  <c r="AR71" i="8" s="1"/>
  <c r="AM70" i="8"/>
  <c r="AM69" i="8"/>
  <c r="AM68" i="8"/>
  <c r="AM67" i="8"/>
  <c r="AP66" i="8"/>
  <c r="AM66" i="8"/>
  <c r="AN66" i="8" s="1"/>
  <c r="AQ66" i="8" s="1"/>
  <c r="AR66" i="8" s="1"/>
  <c r="AM59" i="8"/>
  <c r="AM58" i="8"/>
  <c r="AM57" i="8"/>
  <c r="AM56" i="8"/>
  <c r="AP55" i="8"/>
  <c r="AM55" i="8"/>
  <c r="AN55" i="8" s="1"/>
  <c r="AQ55" i="8" s="1"/>
  <c r="AR55" i="8" s="1"/>
  <c r="AM54" i="8"/>
  <c r="AM53" i="8"/>
  <c r="AM51" i="8"/>
  <c r="AP50" i="8"/>
  <c r="AM50" i="8"/>
  <c r="AN50" i="8" s="1"/>
  <c r="AQ50" i="8" s="1"/>
  <c r="AM49" i="8"/>
  <c r="AM47" i="8"/>
  <c r="AM46" i="8"/>
  <c r="AP45" i="8"/>
  <c r="AM45" i="8"/>
  <c r="AN45" i="8" s="1"/>
  <c r="AQ45" i="8" s="1"/>
  <c r="AR45" i="8" s="1"/>
  <c r="AM44" i="8"/>
  <c r="AM42" i="8"/>
  <c r="AM41" i="8"/>
  <c r="AP40" i="8"/>
  <c r="AM40" i="8"/>
  <c r="AN40" i="8" s="1"/>
  <c r="AQ40" i="8" s="1"/>
  <c r="AR40" i="8" s="1"/>
  <c r="AM39" i="8"/>
  <c r="AM38" i="8"/>
  <c r="AM37" i="8"/>
  <c r="AM36" i="8"/>
  <c r="AP35" i="8"/>
  <c r="AN35" i="8"/>
  <c r="AQ35" i="8" s="1"/>
  <c r="AM35" i="8"/>
  <c r="AM28" i="8"/>
  <c r="AM27" i="8"/>
  <c r="AM26" i="8"/>
  <c r="AM25" i="8"/>
  <c r="AP24" i="8"/>
  <c r="AM24" i="8"/>
  <c r="AN24" i="8" s="1"/>
  <c r="AQ24" i="8" s="1"/>
  <c r="AR24" i="8" s="1"/>
  <c r="AM23" i="8"/>
  <c r="AM22" i="8"/>
  <c r="AM20" i="8"/>
  <c r="AP19" i="8"/>
  <c r="AM19" i="8"/>
  <c r="AN19" i="8" s="1"/>
  <c r="AQ19" i="8" s="1"/>
  <c r="AR19" i="8" s="1"/>
  <c r="AM18" i="8"/>
  <c r="AM16" i="8"/>
  <c r="AM15" i="8"/>
  <c r="AP14" i="8"/>
  <c r="AM14" i="8"/>
  <c r="AN14" i="8" s="1"/>
  <c r="AQ14" i="8" s="1"/>
  <c r="AR14" i="8" s="1"/>
  <c r="AM13" i="8"/>
  <c r="AM11" i="8"/>
  <c r="AM10" i="8"/>
  <c r="AP9" i="8"/>
  <c r="AM9" i="8"/>
  <c r="AN9" i="8" s="1"/>
  <c r="AQ9" i="8" s="1"/>
  <c r="AR9" i="8" s="1"/>
  <c r="AM8" i="8"/>
  <c r="AM7" i="8"/>
  <c r="AM6" i="8"/>
  <c r="AM5" i="8"/>
  <c r="AP4" i="8"/>
  <c r="AM4" i="8"/>
  <c r="AN4" i="8" s="1"/>
  <c r="AQ4" i="8" s="1"/>
  <c r="AR4" i="8" s="1"/>
  <c r="AS48" i="7"/>
  <c r="AR48" i="7"/>
  <c r="AQ48" i="7"/>
  <c r="AT47" i="7"/>
  <c r="AT46" i="7"/>
  <c r="AT45" i="7"/>
  <c r="AT44" i="7"/>
  <c r="AT43" i="7"/>
  <c r="H37" i="7"/>
  <c r="H38" i="7" s="1"/>
  <c r="F37" i="7"/>
  <c r="F38" i="7" s="1"/>
  <c r="D37" i="7"/>
  <c r="D38" i="7" s="1"/>
  <c r="AL36" i="7"/>
  <c r="AL37" i="7" s="1"/>
  <c r="AL38" i="7" s="1"/>
  <c r="AK36" i="7"/>
  <c r="AK37" i="7" s="1"/>
  <c r="AK38" i="7" s="1"/>
  <c r="AJ36" i="7"/>
  <c r="AJ37" i="7" s="1"/>
  <c r="AJ38" i="7" s="1"/>
  <c r="AI36" i="7"/>
  <c r="AI37" i="7" s="1"/>
  <c r="AI38" i="7" s="1"/>
  <c r="AH36" i="7"/>
  <c r="AH37" i="7" s="1"/>
  <c r="AH38" i="7" s="1"/>
  <c r="AG36" i="7"/>
  <c r="AG37" i="7" s="1"/>
  <c r="AG38" i="7" s="1"/>
  <c r="AF36" i="7"/>
  <c r="AF37" i="7" s="1"/>
  <c r="AF38" i="7" s="1"/>
  <c r="AE36" i="7"/>
  <c r="AE37" i="7" s="1"/>
  <c r="AE38" i="7" s="1"/>
  <c r="AD36" i="7"/>
  <c r="AD37" i="7" s="1"/>
  <c r="AD38" i="7" s="1"/>
  <c r="AC36" i="7"/>
  <c r="AC37" i="7" s="1"/>
  <c r="AC38" i="7" s="1"/>
  <c r="AB36" i="7"/>
  <c r="AB37" i="7" s="1"/>
  <c r="AB38" i="7" s="1"/>
  <c r="AA36" i="7"/>
  <c r="AA37" i="7" s="1"/>
  <c r="AA38" i="7" s="1"/>
  <c r="Z36" i="7"/>
  <c r="Z37" i="7" s="1"/>
  <c r="Z38" i="7" s="1"/>
  <c r="Y36" i="7"/>
  <c r="Y37" i="7" s="1"/>
  <c r="Y38" i="7" s="1"/>
  <c r="X36" i="7"/>
  <c r="X37" i="7" s="1"/>
  <c r="X38" i="7" s="1"/>
  <c r="W36" i="7"/>
  <c r="W37" i="7" s="1"/>
  <c r="W38" i="7" s="1"/>
  <c r="V36" i="7"/>
  <c r="V37" i="7" s="1"/>
  <c r="V38" i="7" s="1"/>
  <c r="U36" i="7"/>
  <c r="U37" i="7" s="1"/>
  <c r="U38" i="7" s="1"/>
  <c r="T36" i="7"/>
  <c r="T37" i="7" s="1"/>
  <c r="T38" i="7" s="1"/>
  <c r="S36" i="7"/>
  <c r="S37" i="7" s="1"/>
  <c r="S38" i="7" s="1"/>
  <c r="R36" i="7"/>
  <c r="R37" i="7" s="1"/>
  <c r="R38" i="7" s="1"/>
  <c r="Q36" i="7"/>
  <c r="Q37" i="7" s="1"/>
  <c r="Q38" i="7" s="1"/>
  <c r="P36" i="7"/>
  <c r="P37" i="7" s="1"/>
  <c r="P38" i="7" s="1"/>
  <c r="O36" i="7"/>
  <c r="O37" i="7" s="1"/>
  <c r="O38" i="7" s="1"/>
  <c r="N36" i="7"/>
  <c r="N37" i="7" s="1"/>
  <c r="N38" i="7" s="1"/>
  <c r="M36" i="7"/>
  <c r="M37" i="7" s="1"/>
  <c r="M38" i="7" s="1"/>
  <c r="L36" i="7"/>
  <c r="L37" i="7" s="1"/>
  <c r="L38" i="7" s="1"/>
  <c r="K36" i="7"/>
  <c r="K37" i="7" s="1"/>
  <c r="K38" i="7" s="1"/>
  <c r="J36" i="7"/>
  <c r="J37" i="7" s="1"/>
  <c r="J38" i="7" s="1"/>
  <c r="I36" i="7"/>
  <c r="I37" i="7" s="1"/>
  <c r="I38" i="7" s="1"/>
  <c r="G36" i="7"/>
  <c r="G37" i="7" s="1"/>
  <c r="G38" i="7" s="1"/>
  <c r="F36" i="7"/>
  <c r="E36" i="7"/>
  <c r="E37" i="7" s="1"/>
  <c r="E38" i="7" s="1"/>
  <c r="D36" i="7"/>
  <c r="C36" i="7"/>
  <c r="C37" i="7" s="1"/>
  <c r="C38" i="7" s="1"/>
  <c r="AN35" i="7"/>
  <c r="AO35" i="7" s="1"/>
  <c r="AM35" i="7"/>
  <c r="AO34" i="7"/>
  <c r="AM34" i="7"/>
  <c r="AN34" i="7" s="1"/>
  <c r="AN33" i="7"/>
  <c r="AO33" i="7" s="1"/>
  <c r="AM33" i="7"/>
  <c r="AO32" i="7"/>
  <c r="AM32" i="7"/>
  <c r="AN32" i="7" s="1"/>
  <c r="AN31" i="7"/>
  <c r="AM31" i="7"/>
  <c r="AK24" i="7"/>
  <c r="AK25" i="7" s="1"/>
  <c r="AI24" i="7"/>
  <c r="AI25" i="7" s="1"/>
  <c r="AG24" i="7"/>
  <c r="AG25" i="7" s="1"/>
  <c r="AD24" i="7"/>
  <c r="AD25" i="7" s="1"/>
  <c r="AB24" i="7"/>
  <c r="AB25" i="7" s="1"/>
  <c r="Z24" i="7"/>
  <c r="Z25" i="7" s="1"/>
  <c r="X24" i="7"/>
  <c r="X25" i="7" s="1"/>
  <c r="V24" i="7"/>
  <c r="V25" i="7" s="1"/>
  <c r="T24" i="7"/>
  <c r="T25" i="7" s="1"/>
  <c r="R24" i="7"/>
  <c r="R25" i="7" s="1"/>
  <c r="P24" i="7"/>
  <c r="P25" i="7" s="1"/>
  <c r="N24" i="7"/>
  <c r="N25" i="7" s="1"/>
  <c r="L24" i="7"/>
  <c r="L25" i="7" s="1"/>
  <c r="J24" i="7"/>
  <c r="J25" i="7" s="1"/>
  <c r="H24" i="7"/>
  <c r="H25" i="7" s="1"/>
  <c r="F24" i="7"/>
  <c r="F25" i="7" s="1"/>
  <c r="D24" i="7"/>
  <c r="D25" i="7" s="1"/>
  <c r="AL23" i="7"/>
  <c r="AL24" i="7" s="1"/>
  <c r="AL25" i="7" s="1"/>
  <c r="AK23" i="7"/>
  <c r="AJ23" i="7"/>
  <c r="AJ24" i="7" s="1"/>
  <c r="AJ25" i="7" s="1"/>
  <c r="AI23" i="7"/>
  <c r="AH23" i="7"/>
  <c r="AH24" i="7" s="1"/>
  <c r="AH25" i="7" s="1"/>
  <c r="AG23" i="7"/>
  <c r="AE23" i="7"/>
  <c r="AE24" i="7" s="1"/>
  <c r="AE25" i="7" s="1"/>
  <c r="AD23" i="7"/>
  <c r="AC23" i="7"/>
  <c r="AC24" i="7" s="1"/>
  <c r="AC25" i="7" s="1"/>
  <c r="AB23" i="7"/>
  <c r="AA23" i="7"/>
  <c r="AA24" i="7" s="1"/>
  <c r="AA25" i="7" s="1"/>
  <c r="Z23" i="7"/>
  <c r="Y23" i="7"/>
  <c r="Y24" i="7" s="1"/>
  <c r="Y25" i="7" s="1"/>
  <c r="X23" i="7"/>
  <c r="W23" i="7"/>
  <c r="W24" i="7" s="1"/>
  <c r="W25" i="7" s="1"/>
  <c r="V23" i="7"/>
  <c r="U23" i="7"/>
  <c r="U24" i="7" s="1"/>
  <c r="U25" i="7" s="1"/>
  <c r="T23" i="7"/>
  <c r="S23" i="7"/>
  <c r="S24" i="7" s="1"/>
  <c r="S25" i="7" s="1"/>
  <c r="R23" i="7"/>
  <c r="Q23" i="7"/>
  <c r="Q24" i="7" s="1"/>
  <c r="Q25" i="7" s="1"/>
  <c r="P23" i="7"/>
  <c r="O23" i="7"/>
  <c r="O24" i="7" s="1"/>
  <c r="O25" i="7" s="1"/>
  <c r="N23" i="7"/>
  <c r="M23" i="7"/>
  <c r="M24" i="7" s="1"/>
  <c r="M25" i="7" s="1"/>
  <c r="L23" i="7"/>
  <c r="K23" i="7"/>
  <c r="K24" i="7" s="1"/>
  <c r="K25" i="7" s="1"/>
  <c r="J23" i="7"/>
  <c r="I23" i="7"/>
  <c r="I24" i="7" s="1"/>
  <c r="I25" i="7" s="1"/>
  <c r="H23" i="7"/>
  <c r="G23" i="7"/>
  <c r="G24" i="7" s="1"/>
  <c r="G25" i="7" s="1"/>
  <c r="F23" i="7"/>
  <c r="E23" i="7"/>
  <c r="E24" i="7" s="1"/>
  <c r="E25" i="7" s="1"/>
  <c r="D23" i="7"/>
  <c r="C23" i="7"/>
  <c r="C24" i="7" s="1"/>
  <c r="C25" i="7" s="1"/>
  <c r="AN22" i="7"/>
  <c r="AO22" i="7" s="1"/>
  <c r="AM22" i="7"/>
  <c r="AM21" i="7"/>
  <c r="AN21" i="7" s="1"/>
  <c r="AO21" i="7" s="1"/>
  <c r="AN20" i="7"/>
  <c r="AO20" i="7" s="1"/>
  <c r="AM20" i="7"/>
  <c r="AM19" i="7"/>
  <c r="AN19" i="7" s="1"/>
  <c r="AO19" i="7" s="1"/>
  <c r="AN18" i="7"/>
  <c r="AO18" i="7" s="1"/>
  <c r="AM18" i="7"/>
  <c r="AL10" i="7"/>
  <c r="AL11" i="7" s="1"/>
  <c r="AL12" i="7" s="1"/>
  <c r="AK10" i="7"/>
  <c r="AK11" i="7" s="1"/>
  <c r="AK12" i="7" s="1"/>
  <c r="AJ10" i="7"/>
  <c r="AJ11" i="7" s="1"/>
  <c r="AJ12" i="7" s="1"/>
  <c r="AI10" i="7"/>
  <c r="AI11" i="7" s="1"/>
  <c r="AI12" i="7" s="1"/>
  <c r="AH10" i="7"/>
  <c r="AH11" i="7" s="1"/>
  <c r="AH12" i="7" s="1"/>
  <c r="AG10" i="7"/>
  <c r="AG11" i="7" s="1"/>
  <c r="AG12" i="7" s="1"/>
  <c r="AF10" i="7"/>
  <c r="AF11" i="7" s="1"/>
  <c r="AF12" i="7" s="1"/>
  <c r="AE10" i="7"/>
  <c r="AE11" i="7" s="1"/>
  <c r="AE12" i="7" s="1"/>
  <c r="AD10" i="7"/>
  <c r="AD11" i="7" s="1"/>
  <c r="AD12" i="7" s="1"/>
  <c r="AC10" i="7"/>
  <c r="AC11" i="7" s="1"/>
  <c r="AC12" i="7" s="1"/>
  <c r="AB10" i="7"/>
  <c r="AB11" i="7" s="1"/>
  <c r="AB12" i="7" s="1"/>
  <c r="AA10" i="7"/>
  <c r="AA11" i="7" s="1"/>
  <c r="AA12" i="7" s="1"/>
  <c r="Z10" i="7"/>
  <c r="Z11" i="7" s="1"/>
  <c r="Z12" i="7" s="1"/>
  <c r="Y10" i="7"/>
  <c r="Y11" i="7" s="1"/>
  <c r="Y12" i="7" s="1"/>
  <c r="X10" i="7"/>
  <c r="X11" i="7" s="1"/>
  <c r="X12" i="7" s="1"/>
  <c r="W10" i="7"/>
  <c r="W11" i="7" s="1"/>
  <c r="W12" i="7" s="1"/>
  <c r="V10" i="7"/>
  <c r="V11" i="7" s="1"/>
  <c r="V12" i="7" s="1"/>
  <c r="U10" i="7"/>
  <c r="U11" i="7" s="1"/>
  <c r="U12" i="7" s="1"/>
  <c r="T10" i="7"/>
  <c r="T11" i="7" s="1"/>
  <c r="T12" i="7" s="1"/>
  <c r="S10" i="7"/>
  <c r="S11" i="7" s="1"/>
  <c r="S12" i="7" s="1"/>
  <c r="R10" i="7"/>
  <c r="R11" i="7" s="1"/>
  <c r="R12" i="7" s="1"/>
  <c r="Q10" i="7"/>
  <c r="Q11" i="7" s="1"/>
  <c r="Q12" i="7" s="1"/>
  <c r="P10" i="7"/>
  <c r="P11" i="7" s="1"/>
  <c r="P12" i="7" s="1"/>
  <c r="O10" i="7"/>
  <c r="O11" i="7" s="1"/>
  <c r="O12" i="7" s="1"/>
  <c r="N10" i="7"/>
  <c r="N11" i="7" s="1"/>
  <c r="N12" i="7" s="1"/>
  <c r="M10" i="7"/>
  <c r="M11" i="7" s="1"/>
  <c r="M12" i="7" s="1"/>
  <c r="L10" i="7"/>
  <c r="L11" i="7" s="1"/>
  <c r="L12" i="7" s="1"/>
  <c r="K10" i="7"/>
  <c r="K11" i="7" s="1"/>
  <c r="K12" i="7" s="1"/>
  <c r="J10" i="7"/>
  <c r="J11" i="7" s="1"/>
  <c r="J12" i="7" s="1"/>
  <c r="I10" i="7"/>
  <c r="I11" i="7" s="1"/>
  <c r="I12" i="7" s="1"/>
  <c r="H10" i="7"/>
  <c r="H11" i="7" s="1"/>
  <c r="H12" i="7" s="1"/>
  <c r="G10" i="7"/>
  <c r="G11" i="7" s="1"/>
  <c r="G12" i="7" s="1"/>
  <c r="F10" i="7"/>
  <c r="F11" i="7" s="1"/>
  <c r="F12" i="7" s="1"/>
  <c r="E10" i="7"/>
  <c r="E11" i="7" s="1"/>
  <c r="E12" i="7" s="1"/>
  <c r="D10" i="7"/>
  <c r="D11" i="7" s="1"/>
  <c r="D12" i="7" s="1"/>
  <c r="C10" i="7"/>
  <c r="C11" i="7" s="1"/>
  <c r="C12" i="7" s="1"/>
  <c r="AM9" i="7"/>
  <c r="AN9" i="7" s="1"/>
  <c r="AO9" i="7" s="1"/>
  <c r="AN8" i="7"/>
  <c r="AO8" i="7" s="1"/>
  <c r="AM8" i="7"/>
  <c r="AM7" i="7"/>
  <c r="AN7" i="7" s="1"/>
  <c r="AO7" i="7" s="1"/>
  <c r="AN6" i="7"/>
  <c r="AO6" i="7" s="1"/>
  <c r="AM6" i="7"/>
  <c r="AM5" i="7"/>
  <c r="AN5" i="7" s="1"/>
  <c r="AL38" i="6"/>
  <c r="AL39" i="6" s="1"/>
  <c r="AJ38" i="6"/>
  <c r="AJ39" i="6" s="1"/>
  <c r="AH38" i="6"/>
  <c r="AH39" i="6" s="1"/>
  <c r="AF38" i="6"/>
  <c r="AF39" i="6" s="1"/>
  <c r="AD38" i="6"/>
  <c r="AD39" i="6" s="1"/>
  <c r="AB38" i="6"/>
  <c r="AB39" i="6" s="1"/>
  <c r="Z38" i="6"/>
  <c r="Z39" i="6" s="1"/>
  <c r="X38" i="6"/>
  <c r="X39" i="6" s="1"/>
  <c r="V38" i="6"/>
  <c r="V39" i="6" s="1"/>
  <c r="T38" i="6"/>
  <c r="T39" i="6" s="1"/>
  <c r="R38" i="6"/>
  <c r="R39" i="6" s="1"/>
  <c r="P38" i="6"/>
  <c r="P39" i="6" s="1"/>
  <c r="N38" i="6"/>
  <c r="N39" i="6" s="1"/>
  <c r="L38" i="6"/>
  <c r="L39" i="6" s="1"/>
  <c r="J38" i="6"/>
  <c r="J39" i="6" s="1"/>
  <c r="G38" i="6"/>
  <c r="G39" i="6" s="1"/>
  <c r="E38" i="6"/>
  <c r="E39" i="6" s="1"/>
  <c r="C38" i="6"/>
  <c r="C39" i="6" s="1"/>
  <c r="AL37" i="6"/>
  <c r="AK37" i="6"/>
  <c r="AK38" i="6" s="1"/>
  <c r="AK39" i="6" s="1"/>
  <c r="AJ37" i="6"/>
  <c r="AI37" i="6"/>
  <c r="AI38" i="6" s="1"/>
  <c r="AI39" i="6" s="1"/>
  <c r="AH37" i="6"/>
  <c r="AG37" i="6"/>
  <c r="AG38" i="6" s="1"/>
  <c r="AG39" i="6" s="1"/>
  <c r="AF37" i="6"/>
  <c r="AE37" i="6"/>
  <c r="AE38" i="6" s="1"/>
  <c r="AE39" i="6" s="1"/>
  <c r="AD37" i="6"/>
  <c r="AC37" i="6"/>
  <c r="AC38" i="6" s="1"/>
  <c r="AC39" i="6" s="1"/>
  <c r="AB37" i="6"/>
  <c r="AA37" i="6"/>
  <c r="AA38" i="6" s="1"/>
  <c r="AA39" i="6" s="1"/>
  <c r="Z37" i="6"/>
  <c r="Y37" i="6"/>
  <c r="Y38" i="6" s="1"/>
  <c r="Y39" i="6" s="1"/>
  <c r="X37" i="6"/>
  <c r="W37" i="6"/>
  <c r="W38" i="6" s="1"/>
  <c r="W39" i="6" s="1"/>
  <c r="V37" i="6"/>
  <c r="U37" i="6"/>
  <c r="U38" i="6" s="1"/>
  <c r="U39" i="6" s="1"/>
  <c r="T37" i="6"/>
  <c r="S37" i="6"/>
  <c r="S38" i="6" s="1"/>
  <c r="S39" i="6" s="1"/>
  <c r="R37" i="6"/>
  <c r="Q37" i="6"/>
  <c r="Q38" i="6" s="1"/>
  <c r="Q39" i="6" s="1"/>
  <c r="P37" i="6"/>
  <c r="O37" i="6"/>
  <c r="O38" i="6" s="1"/>
  <c r="O39" i="6" s="1"/>
  <c r="N37" i="6"/>
  <c r="M37" i="6"/>
  <c r="M38" i="6" s="1"/>
  <c r="M39" i="6" s="1"/>
  <c r="L37" i="6"/>
  <c r="K37" i="6"/>
  <c r="K38" i="6" s="1"/>
  <c r="K39" i="6" s="1"/>
  <c r="J37" i="6"/>
  <c r="I37" i="6"/>
  <c r="I38" i="6" s="1"/>
  <c r="I39" i="6" s="1"/>
  <c r="G37" i="6"/>
  <c r="F37" i="6"/>
  <c r="F38" i="6" s="1"/>
  <c r="F39" i="6" s="1"/>
  <c r="E37" i="6"/>
  <c r="D37" i="6"/>
  <c r="D38" i="6" s="1"/>
  <c r="D39" i="6" s="1"/>
  <c r="C37" i="6"/>
  <c r="AO36" i="6"/>
  <c r="AM36" i="6"/>
  <c r="AN36" i="6" s="1"/>
  <c r="AN35" i="6"/>
  <c r="AO35" i="6" s="1"/>
  <c r="AM35" i="6"/>
  <c r="AO34" i="6"/>
  <c r="AM34" i="6"/>
  <c r="AN34" i="6" s="1"/>
  <c r="AN33" i="6"/>
  <c r="AO33" i="6" s="1"/>
  <c r="AM33" i="6"/>
  <c r="AO32" i="6"/>
  <c r="AM32" i="6"/>
  <c r="AN32" i="6" s="1"/>
  <c r="AN31" i="6"/>
  <c r="AO31" i="6" s="1"/>
  <c r="AM31" i="6"/>
  <c r="AK25" i="6"/>
  <c r="AK26" i="6" s="1"/>
  <c r="AI25" i="6"/>
  <c r="AI26" i="6" s="1"/>
  <c r="AG25" i="6"/>
  <c r="AG26" i="6" s="1"/>
  <c r="AD25" i="6"/>
  <c r="AD26" i="6" s="1"/>
  <c r="AB25" i="6"/>
  <c r="AB26" i="6" s="1"/>
  <c r="Z25" i="6"/>
  <c r="Z26" i="6" s="1"/>
  <c r="X25" i="6"/>
  <c r="X26" i="6" s="1"/>
  <c r="V25" i="6"/>
  <c r="V26" i="6" s="1"/>
  <c r="T25" i="6"/>
  <c r="T26" i="6" s="1"/>
  <c r="R25" i="6"/>
  <c r="R26" i="6" s="1"/>
  <c r="P25" i="6"/>
  <c r="P26" i="6" s="1"/>
  <c r="N25" i="6"/>
  <c r="N26" i="6" s="1"/>
  <c r="L25" i="6"/>
  <c r="L26" i="6" s="1"/>
  <c r="J25" i="6"/>
  <c r="J26" i="6" s="1"/>
  <c r="H25" i="6"/>
  <c r="H26" i="6" s="1"/>
  <c r="F25" i="6"/>
  <c r="F26" i="6" s="1"/>
  <c r="D25" i="6"/>
  <c r="D26" i="6" s="1"/>
  <c r="AL24" i="6"/>
  <c r="AL25" i="6" s="1"/>
  <c r="AL26" i="6" s="1"/>
  <c r="AK24" i="6"/>
  <c r="AJ24" i="6"/>
  <c r="AJ25" i="6" s="1"/>
  <c r="AJ26" i="6" s="1"/>
  <c r="AI24" i="6"/>
  <c r="AH24" i="6"/>
  <c r="AH25" i="6" s="1"/>
  <c r="AH26" i="6" s="1"/>
  <c r="AG24" i="6"/>
  <c r="AE24" i="6"/>
  <c r="AE25" i="6" s="1"/>
  <c r="AE26" i="6" s="1"/>
  <c r="AD24" i="6"/>
  <c r="AC24" i="6"/>
  <c r="AC25" i="6" s="1"/>
  <c r="AC26" i="6" s="1"/>
  <c r="AB24" i="6"/>
  <c r="AA24" i="6"/>
  <c r="AA25" i="6" s="1"/>
  <c r="AA26" i="6" s="1"/>
  <c r="Z24" i="6"/>
  <c r="Y24" i="6"/>
  <c r="Y25" i="6" s="1"/>
  <c r="Y26" i="6" s="1"/>
  <c r="X24" i="6"/>
  <c r="W24" i="6"/>
  <c r="W25" i="6" s="1"/>
  <c r="W26" i="6" s="1"/>
  <c r="V24" i="6"/>
  <c r="U24" i="6"/>
  <c r="U25" i="6" s="1"/>
  <c r="U26" i="6" s="1"/>
  <c r="T24" i="6"/>
  <c r="S24" i="6"/>
  <c r="S25" i="6" s="1"/>
  <c r="S26" i="6" s="1"/>
  <c r="R24" i="6"/>
  <c r="Q24" i="6"/>
  <c r="Q25" i="6" s="1"/>
  <c r="Q26" i="6" s="1"/>
  <c r="P24" i="6"/>
  <c r="O24" i="6"/>
  <c r="O25" i="6" s="1"/>
  <c r="O26" i="6" s="1"/>
  <c r="N24" i="6"/>
  <c r="M24" i="6"/>
  <c r="M25" i="6" s="1"/>
  <c r="M26" i="6" s="1"/>
  <c r="L24" i="6"/>
  <c r="K24" i="6"/>
  <c r="K25" i="6" s="1"/>
  <c r="K26" i="6" s="1"/>
  <c r="J24" i="6"/>
  <c r="I24" i="6"/>
  <c r="I25" i="6" s="1"/>
  <c r="I26" i="6" s="1"/>
  <c r="H24" i="6"/>
  <c r="G24" i="6"/>
  <c r="G25" i="6" s="1"/>
  <c r="G26" i="6" s="1"/>
  <c r="F24" i="6"/>
  <c r="E24" i="6"/>
  <c r="E25" i="6" s="1"/>
  <c r="E26" i="6" s="1"/>
  <c r="D24" i="6"/>
  <c r="C24" i="6"/>
  <c r="C25" i="6" s="1"/>
  <c r="C26" i="6" s="1"/>
  <c r="AN23" i="6"/>
  <c r="AO23" i="6" s="1"/>
  <c r="AM23" i="6"/>
  <c r="AO22" i="6"/>
  <c r="AM22" i="6"/>
  <c r="AN22" i="6" s="1"/>
  <c r="AN21" i="6"/>
  <c r="AO21" i="6" s="1"/>
  <c r="AM21" i="6"/>
  <c r="AO20" i="6"/>
  <c r="AM20" i="6"/>
  <c r="AN20" i="6" s="1"/>
  <c r="AN19" i="6"/>
  <c r="AO19" i="6" s="1"/>
  <c r="AM19" i="6"/>
  <c r="AO18" i="6"/>
  <c r="AM18" i="6"/>
  <c r="AN18" i="6" s="1"/>
  <c r="AK12" i="6"/>
  <c r="AK13" i="6" s="1"/>
  <c r="AI12" i="6"/>
  <c r="AI13" i="6" s="1"/>
  <c r="AG12" i="6"/>
  <c r="AG13" i="6" s="1"/>
  <c r="AE12" i="6"/>
  <c r="AE13" i="6" s="1"/>
  <c r="AC12" i="6"/>
  <c r="AC13" i="6" s="1"/>
  <c r="AA12" i="6"/>
  <c r="AA13" i="6" s="1"/>
  <c r="Y12" i="6"/>
  <c r="Y13" i="6" s="1"/>
  <c r="W12" i="6"/>
  <c r="W13" i="6" s="1"/>
  <c r="U12" i="6"/>
  <c r="U13" i="6" s="1"/>
  <c r="S12" i="6"/>
  <c r="S13" i="6" s="1"/>
  <c r="Q12" i="6"/>
  <c r="Q13" i="6" s="1"/>
  <c r="AS11" i="6"/>
  <c r="AR11" i="6"/>
  <c r="AQ11" i="6"/>
  <c r="AL11" i="6"/>
  <c r="AL12" i="6" s="1"/>
  <c r="AL13" i="6" s="1"/>
  <c r="AK11" i="6"/>
  <c r="AJ11" i="6"/>
  <c r="AJ12" i="6" s="1"/>
  <c r="AJ13" i="6" s="1"/>
  <c r="AI11" i="6"/>
  <c r="AH11" i="6"/>
  <c r="AH12" i="6" s="1"/>
  <c r="AH13" i="6" s="1"/>
  <c r="AG11" i="6"/>
  <c r="AF11" i="6"/>
  <c r="AF12" i="6" s="1"/>
  <c r="AF13" i="6" s="1"/>
  <c r="AE11" i="6"/>
  <c r="AD11" i="6"/>
  <c r="AD12" i="6" s="1"/>
  <c r="AD13" i="6" s="1"/>
  <c r="AC11" i="6"/>
  <c r="AB11" i="6"/>
  <c r="AB12" i="6" s="1"/>
  <c r="AB13" i="6" s="1"/>
  <c r="AA11" i="6"/>
  <c r="Z11" i="6"/>
  <c r="Z12" i="6" s="1"/>
  <c r="Z13" i="6" s="1"/>
  <c r="Y11" i="6"/>
  <c r="X11" i="6"/>
  <c r="X12" i="6" s="1"/>
  <c r="X13" i="6" s="1"/>
  <c r="W11" i="6"/>
  <c r="V11" i="6"/>
  <c r="V12" i="6" s="1"/>
  <c r="V13" i="6" s="1"/>
  <c r="U11" i="6"/>
  <c r="T11" i="6"/>
  <c r="T12" i="6" s="1"/>
  <c r="T13" i="6" s="1"/>
  <c r="S11" i="6"/>
  <c r="R11" i="6"/>
  <c r="R12" i="6" s="1"/>
  <c r="R13" i="6" s="1"/>
  <c r="Q11" i="6"/>
  <c r="P11" i="6"/>
  <c r="P12" i="6" s="1"/>
  <c r="P13" i="6" s="1"/>
  <c r="O11" i="6"/>
  <c r="O12" i="6" s="1"/>
  <c r="O13" i="6" s="1"/>
  <c r="N11" i="6"/>
  <c r="N12" i="6" s="1"/>
  <c r="N13" i="6" s="1"/>
  <c r="M11" i="6"/>
  <c r="M12" i="6" s="1"/>
  <c r="M13" i="6" s="1"/>
  <c r="L11" i="6"/>
  <c r="L12" i="6" s="1"/>
  <c r="L13" i="6" s="1"/>
  <c r="K11" i="6"/>
  <c r="K12" i="6" s="1"/>
  <c r="K13" i="6" s="1"/>
  <c r="J11" i="6"/>
  <c r="J12" i="6" s="1"/>
  <c r="J13" i="6" s="1"/>
  <c r="I11" i="6"/>
  <c r="I12" i="6" s="1"/>
  <c r="I13" i="6" s="1"/>
  <c r="H11" i="6"/>
  <c r="H12" i="6" s="1"/>
  <c r="H13" i="6" s="1"/>
  <c r="G11" i="6"/>
  <c r="G12" i="6" s="1"/>
  <c r="G13" i="6" s="1"/>
  <c r="F11" i="6"/>
  <c r="F12" i="6" s="1"/>
  <c r="F13" i="6" s="1"/>
  <c r="E11" i="6"/>
  <c r="E12" i="6" s="1"/>
  <c r="E13" i="6" s="1"/>
  <c r="D11" i="6"/>
  <c r="D12" i="6" s="1"/>
  <c r="D13" i="6" s="1"/>
  <c r="C11" i="6"/>
  <c r="C12" i="6" s="1"/>
  <c r="C13" i="6" s="1"/>
  <c r="AU10" i="6"/>
  <c r="AT10" i="6"/>
  <c r="AM10" i="6"/>
  <c r="AN10" i="6" s="1"/>
  <c r="AO10" i="6" s="1"/>
  <c r="AT9" i="6"/>
  <c r="AU9" i="6" s="1"/>
  <c r="AN9" i="6"/>
  <c r="AO9" i="6" s="1"/>
  <c r="AM9" i="6"/>
  <c r="AU8" i="6"/>
  <c r="AT8" i="6"/>
  <c r="AM8" i="6"/>
  <c r="AN8" i="6" s="1"/>
  <c r="AO8" i="6" s="1"/>
  <c r="AT7" i="6"/>
  <c r="AU7" i="6" s="1"/>
  <c r="AM7" i="6"/>
  <c r="AN7" i="6" s="1"/>
  <c r="AO7" i="6" s="1"/>
  <c r="AT6" i="6"/>
  <c r="AU6" i="6" s="1"/>
  <c r="AN6" i="6"/>
  <c r="AO6" i="6" s="1"/>
  <c r="AM6" i="6"/>
  <c r="AU5" i="6"/>
  <c r="AT5" i="6"/>
  <c r="AT11" i="6" s="1"/>
  <c r="AU11" i="6" s="1"/>
  <c r="AM5" i="6"/>
  <c r="AN5" i="6" s="1"/>
  <c r="AO5" i="6" s="1"/>
  <c r="AL107" i="5"/>
  <c r="AL108" i="5" s="1"/>
  <c r="AK107" i="5"/>
  <c r="AK108" i="5" s="1"/>
  <c r="AJ107" i="5"/>
  <c r="AJ108" i="5" s="1"/>
  <c r="AI107" i="5"/>
  <c r="AI108" i="5" s="1"/>
  <c r="AH107" i="5"/>
  <c r="AH108" i="5" s="1"/>
  <c r="AG107" i="5"/>
  <c r="AG108" i="5" s="1"/>
  <c r="AF107" i="5"/>
  <c r="AF108" i="5" s="1"/>
  <c r="AE107" i="5"/>
  <c r="AE108" i="5" s="1"/>
  <c r="AD107" i="5"/>
  <c r="AD108" i="5" s="1"/>
  <c r="AC107" i="5"/>
  <c r="AC108" i="5" s="1"/>
  <c r="AB107" i="5"/>
  <c r="AB108" i="5" s="1"/>
  <c r="AA107" i="5"/>
  <c r="AA108" i="5" s="1"/>
  <c r="Z107" i="5"/>
  <c r="Z108" i="5" s="1"/>
  <c r="Y107" i="5"/>
  <c r="Y108" i="5" s="1"/>
  <c r="X107" i="5"/>
  <c r="X108" i="5" s="1"/>
  <c r="W107" i="5"/>
  <c r="W108" i="5" s="1"/>
  <c r="V107" i="5"/>
  <c r="V108" i="5" s="1"/>
  <c r="U107" i="5"/>
  <c r="U108" i="5" s="1"/>
  <c r="T107" i="5"/>
  <c r="T108" i="5" s="1"/>
  <c r="S107" i="5"/>
  <c r="S108" i="5" s="1"/>
  <c r="R107" i="5"/>
  <c r="R108" i="5" s="1"/>
  <c r="Q107" i="5"/>
  <c r="Q108" i="5" s="1"/>
  <c r="P107" i="5"/>
  <c r="P108" i="5" s="1"/>
  <c r="O107" i="5"/>
  <c r="O108" i="5" s="1"/>
  <c r="N107" i="5"/>
  <c r="N108" i="5" s="1"/>
  <c r="M107" i="5"/>
  <c r="M108" i="5" s="1"/>
  <c r="L107" i="5"/>
  <c r="L108" i="5" s="1"/>
  <c r="K107" i="5"/>
  <c r="K108" i="5" s="1"/>
  <c r="J107" i="5"/>
  <c r="J108" i="5" s="1"/>
  <c r="I107" i="5"/>
  <c r="I108" i="5" s="1"/>
  <c r="H107" i="5"/>
  <c r="H108" i="5" s="1"/>
  <c r="G107" i="5"/>
  <c r="G108" i="5" s="1"/>
  <c r="F107" i="5"/>
  <c r="F108" i="5" s="1"/>
  <c r="E107" i="5"/>
  <c r="E108" i="5" s="1"/>
  <c r="D107" i="5"/>
  <c r="D108" i="5" s="1"/>
  <c r="C107" i="5"/>
  <c r="C108" i="5" s="1"/>
  <c r="AN106" i="5"/>
  <c r="AO106" i="5" s="1"/>
  <c r="AM106" i="5"/>
  <c r="AM105" i="5"/>
  <c r="AN105" i="5" s="1"/>
  <c r="AO105" i="5" s="1"/>
  <c r="AN104" i="5"/>
  <c r="AO104" i="5" s="1"/>
  <c r="AM104" i="5"/>
  <c r="AM103" i="5"/>
  <c r="AN103" i="5" s="1"/>
  <c r="AO103" i="5" s="1"/>
  <c r="AN102" i="5"/>
  <c r="AO102" i="5" s="1"/>
  <c r="AM102" i="5"/>
  <c r="AM101" i="5"/>
  <c r="AN101" i="5" s="1"/>
  <c r="AO101" i="5" s="1"/>
  <c r="AK96" i="5"/>
  <c r="AI96" i="5"/>
  <c r="AG96" i="5"/>
  <c r="AE96" i="5"/>
  <c r="AC96" i="5"/>
  <c r="AA96" i="5"/>
  <c r="Y96" i="5"/>
  <c r="W96" i="5"/>
  <c r="U96" i="5"/>
  <c r="S96" i="5"/>
  <c r="Q96" i="5"/>
  <c r="O96" i="5"/>
  <c r="M96" i="5"/>
  <c r="K96" i="5"/>
  <c r="I96" i="5"/>
  <c r="F96" i="5"/>
  <c r="D96" i="5"/>
  <c r="AL95" i="5"/>
  <c r="AL96" i="5" s="1"/>
  <c r="AK95" i="5"/>
  <c r="AJ95" i="5"/>
  <c r="AJ96" i="5" s="1"/>
  <c r="AI95" i="5"/>
  <c r="AH95" i="5"/>
  <c r="AH96" i="5" s="1"/>
  <c r="AG95" i="5"/>
  <c r="AF95" i="5"/>
  <c r="AF96" i="5" s="1"/>
  <c r="AE95" i="5"/>
  <c r="AD95" i="5"/>
  <c r="AD96" i="5" s="1"/>
  <c r="AC95" i="5"/>
  <c r="AB95" i="5"/>
  <c r="AB96" i="5" s="1"/>
  <c r="AA95" i="5"/>
  <c r="Z95" i="5"/>
  <c r="Z96" i="5" s="1"/>
  <c r="Y95" i="5"/>
  <c r="X95" i="5"/>
  <c r="X96" i="5" s="1"/>
  <c r="W95" i="5"/>
  <c r="V95" i="5"/>
  <c r="V96" i="5" s="1"/>
  <c r="U95" i="5"/>
  <c r="T95" i="5"/>
  <c r="T96" i="5" s="1"/>
  <c r="S95" i="5"/>
  <c r="R95" i="5"/>
  <c r="R96" i="5" s="1"/>
  <c r="Q95" i="5"/>
  <c r="P95" i="5"/>
  <c r="P96" i="5" s="1"/>
  <c r="O95" i="5"/>
  <c r="N95" i="5"/>
  <c r="N96" i="5" s="1"/>
  <c r="M95" i="5"/>
  <c r="L95" i="5"/>
  <c r="L96" i="5" s="1"/>
  <c r="K95" i="5"/>
  <c r="J95" i="5"/>
  <c r="J96" i="5" s="1"/>
  <c r="I95" i="5"/>
  <c r="G95" i="5"/>
  <c r="G96" i="5" s="1"/>
  <c r="F95" i="5"/>
  <c r="E95" i="5"/>
  <c r="E96" i="5" s="1"/>
  <c r="D95" i="5"/>
  <c r="C95" i="5"/>
  <c r="C96" i="5" s="1"/>
  <c r="AN94" i="5"/>
  <c r="AO94" i="5" s="1"/>
  <c r="AM94" i="5"/>
  <c r="AM93" i="5"/>
  <c r="AN93" i="5" s="1"/>
  <c r="AO93" i="5" s="1"/>
  <c r="AN92" i="5"/>
  <c r="AO92" i="5" s="1"/>
  <c r="AM92" i="5"/>
  <c r="AM91" i="5"/>
  <c r="AN91" i="5" s="1"/>
  <c r="AO91" i="5" s="1"/>
  <c r="AN90" i="5"/>
  <c r="AO90" i="5" s="1"/>
  <c r="AM90" i="5"/>
  <c r="AM89" i="5"/>
  <c r="AN89" i="5" s="1"/>
  <c r="AO89" i="5" s="1"/>
  <c r="AK84" i="5"/>
  <c r="AI84" i="5"/>
  <c r="AG84" i="5"/>
  <c r="AE84" i="5"/>
  <c r="AC84" i="5"/>
  <c r="AA84" i="5"/>
  <c r="Y84" i="5"/>
  <c r="W84" i="5"/>
  <c r="U84" i="5"/>
  <c r="S84" i="5"/>
  <c r="Q84" i="5"/>
  <c r="O84" i="5"/>
  <c r="M84" i="5"/>
  <c r="K84" i="5"/>
  <c r="I84" i="5"/>
  <c r="F84" i="5"/>
  <c r="D84" i="5"/>
  <c r="AL83" i="5"/>
  <c r="AL84" i="5" s="1"/>
  <c r="AK83" i="5"/>
  <c r="AJ83" i="5"/>
  <c r="AJ84" i="5" s="1"/>
  <c r="AI83" i="5"/>
  <c r="AH83" i="5"/>
  <c r="AH84" i="5" s="1"/>
  <c r="AG83" i="5"/>
  <c r="AF83" i="5"/>
  <c r="AF84" i="5" s="1"/>
  <c r="AE83" i="5"/>
  <c r="AD83" i="5"/>
  <c r="AD84" i="5" s="1"/>
  <c r="AC83" i="5"/>
  <c r="AB83" i="5"/>
  <c r="AB84" i="5" s="1"/>
  <c r="AA83" i="5"/>
  <c r="Z83" i="5"/>
  <c r="Z84" i="5" s="1"/>
  <c r="Y83" i="5"/>
  <c r="X83" i="5"/>
  <c r="X84" i="5" s="1"/>
  <c r="W83" i="5"/>
  <c r="V83" i="5"/>
  <c r="V84" i="5" s="1"/>
  <c r="U83" i="5"/>
  <c r="T83" i="5"/>
  <c r="T84" i="5" s="1"/>
  <c r="S83" i="5"/>
  <c r="R83" i="5"/>
  <c r="R84" i="5" s="1"/>
  <c r="Q83" i="5"/>
  <c r="P83" i="5"/>
  <c r="P84" i="5" s="1"/>
  <c r="O83" i="5"/>
  <c r="N83" i="5"/>
  <c r="N84" i="5" s="1"/>
  <c r="M83" i="5"/>
  <c r="L83" i="5"/>
  <c r="L84" i="5" s="1"/>
  <c r="K83" i="5"/>
  <c r="J83" i="5"/>
  <c r="J84" i="5" s="1"/>
  <c r="I83" i="5"/>
  <c r="G83" i="5"/>
  <c r="G84" i="5" s="1"/>
  <c r="F83" i="5"/>
  <c r="E83" i="5"/>
  <c r="E84" i="5" s="1"/>
  <c r="D83" i="5"/>
  <c r="C83" i="5"/>
  <c r="C84" i="5" s="1"/>
  <c r="AN82" i="5"/>
  <c r="AO82" i="5" s="1"/>
  <c r="AM82" i="5"/>
  <c r="AM81" i="5"/>
  <c r="AN81" i="5" s="1"/>
  <c r="AO81" i="5" s="1"/>
  <c r="AN80" i="5"/>
  <c r="AO80" i="5" s="1"/>
  <c r="AM80" i="5"/>
  <c r="AM79" i="5"/>
  <c r="AN79" i="5" s="1"/>
  <c r="AO79" i="5" s="1"/>
  <c r="AN78" i="5"/>
  <c r="AO78" i="5" s="1"/>
  <c r="AM78" i="5"/>
  <c r="AM77" i="5"/>
  <c r="AN77" i="5" s="1"/>
  <c r="AO77" i="5" s="1"/>
  <c r="K72" i="5"/>
  <c r="I72" i="5"/>
  <c r="G72" i="5"/>
  <c r="E72" i="5"/>
  <c r="C72" i="5"/>
  <c r="AL71" i="5"/>
  <c r="AL72" i="5" s="1"/>
  <c r="AK71" i="5"/>
  <c r="AK72" i="5" s="1"/>
  <c r="AJ71" i="5"/>
  <c r="AJ72" i="5" s="1"/>
  <c r="AI71" i="5"/>
  <c r="AI72" i="5" s="1"/>
  <c r="AH71" i="5"/>
  <c r="AH72" i="5" s="1"/>
  <c r="AG71" i="5"/>
  <c r="AG72" i="5" s="1"/>
  <c r="AE71" i="5"/>
  <c r="AE72" i="5" s="1"/>
  <c r="AD71" i="5"/>
  <c r="AD72" i="5" s="1"/>
  <c r="AC71" i="5"/>
  <c r="AC72" i="5" s="1"/>
  <c r="AB71" i="5"/>
  <c r="AB72" i="5" s="1"/>
  <c r="AA71" i="5"/>
  <c r="AA72" i="5" s="1"/>
  <c r="Z71" i="5"/>
  <c r="Z72" i="5" s="1"/>
  <c r="Y71" i="5"/>
  <c r="Y72" i="5" s="1"/>
  <c r="X71" i="5"/>
  <c r="X72" i="5" s="1"/>
  <c r="W71" i="5"/>
  <c r="W72" i="5" s="1"/>
  <c r="V71" i="5"/>
  <c r="V72" i="5" s="1"/>
  <c r="U71" i="5"/>
  <c r="U72" i="5" s="1"/>
  <c r="T71" i="5"/>
  <c r="T72" i="5" s="1"/>
  <c r="S71" i="5"/>
  <c r="S72" i="5" s="1"/>
  <c r="R71" i="5"/>
  <c r="R72" i="5" s="1"/>
  <c r="Q71" i="5"/>
  <c r="Q72" i="5" s="1"/>
  <c r="P71" i="5"/>
  <c r="P72" i="5" s="1"/>
  <c r="O71" i="5"/>
  <c r="O72" i="5" s="1"/>
  <c r="N71" i="5"/>
  <c r="N72" i="5" s="1"/>
  <c r="M71" i="5"/>
  <c r="M72" i="5" s="1"/>
  <c r="L71" i="5"/>
  <c r="L72" i="5" s="1"/>
  <c r="K71" i="5"/>
  <c r="J71" i="5"/>
  <c r="J72" i="5" s="1"/>
  <c r="I71" i="5"/>
  <c r="H71" i="5"/>
  <c r="H72" i="5" s="1"/>
  <c r="G71" i="5"/>
  <c r="F71" i="5"/>
  <c r="F72" i="5" s="1"/>
  <c r="E71" i="5"/>
  <c r="D71" i="5"/>
  <c r="D72" i="5" s="1"/>
  <c r="C71" i="5"/>
  <c r="AO70" i="5"/>
  <c r="AM70" i="5"/>
  <c r="AN70" i="5" s="1"/>
  <c r="AN69" i="5"/>
  <c r="AO69" i="5" s="1"/>
  <c r="AM69" i="5"/>
  <c r="AO68" i="5"/>
  <c r="AM68" i="5"/>
  <c r="AN68" i="5" s="1"/>
  <c r="AN67" i="5"/>
  <c r="AO67" i="5" s="1"/>
  <c r="AM67" i="5"/>
  <c r="AO66" i="5"/>
  <c r="AM66" i="5"/>
  <c r="AN66" i="5" s="1"/>
  <c r="AN65" i="5"/>
  <c r="AO65" i="5" s="1"/>
  <c r="AM65" i="5"/>
  <c r="AL60" i="5"/>
  <c r="AJ60" i="5"/>
  <c r="AH60" i="5"/>
  <c r="AE60" i="5"/>
  <c r="AC60" i="5"/>
  <c r="AA60" i="5"/>
  <c r="Y60" i="5"/>
  <c r="W60" i="5"/>
  <c r="U60" i="5"/>
  <c r="S60" i="5"/>
  <c r="Q60" i="5"/>
  <c r="O60" i="5"/>
  <c r="M60" i="5"/>
  <c r="K60" i="5"/>
  <c r="I60" i="5"/>
  <c r="G60" i="5"/>
  <c r="E60" i="5"/>
  <c r="C60" i="5"/>
  <c r="AL59" i="5"/>
  <c r="AK59" i="5"/>
  <c r="AK60" i="5" s="1"/>
  <c r="AJ59" i="5"/>
  <c r="AI59" i="5"/>
  <c r="AI60" i="5" s="1"/>
  <c r="AH59" i="5"/>
  <c r="AG59" i="5"/>
  <c r="AG60" i="5" s="1"/>
  <c r="AE59" i="5"/>
  <c r="AD59" i="5"/>
  <c r="AD60" i="5" s="1"/>
  <c r="AC59" i="5"/>
  <c r="AB59" i="5"/>
  <c r="AB60" i="5" s="1"/>
  <c r="AA59" i="5"/>
  <c r="Z59" i="5"/>
  <c r="Z60" i="5" s="1"/>
  <c r="Y59" i="5"/>
  <c r="X59" i="5"/>
  <c r="X60" i="5" s="1"/>
  <c r="W59" i="5"/>
  <c r="V59" i="5"/>
  <c r="V60" i="5" s="1"/>
  <c r="U59" i="5"/>
  <c r="T59" i="5"/>
  <c r="T60" i="5" s="1"/>
  <c r="S59" i="5"/>
  <c r="R59" i="5"/>
  <c r="R60" i="5" s="1"/>
  <c r="Q59" i="5"/>
  <c r="P59" i="5"/>
  <c r="P60" i="5" s="1"/>
  <c r="O59" i="5"/>
  <c r="N59" i="5"/>
  <c r="N60" i="5" s="1"/>
  <c r="M59" i="5"/>
  <c r="L59" i="5"/>
  <c r="L60" i="5" s="1"/>
  <c r="K59" i="5"/>
  <c r="J59" i="5"/>
  <c r="J60" i="5" s="1"/>
  <c r="I59" i="5"/>
  <c r="H59" i="5"/>
  <c r="H60" i="5" s="1"/>
  <c r="G59" i="5"/>
  <c r="F59" i="5"/>
  <c r="F60" i="5" s="1"/>
  <c r="E59" i="5"/>
  <c r="D59" i="5"/>
  <c r="D60" i="5" s="1"/>
  <c r="C59" i="5"/>
  <c r="AM58" i="5"/>
  <c r="AN58" i="5" s="1"/>
  <c r="AO58" i="5" s="1"/>
  <c r="AN57" i="5"/>
  <c r="AO57" i="5" s="1"/>
  <c r="AM57" i="5"/>
  <c r="AM56" i="5"/>
  <c r="AN56" i="5" s="1"/>
  <c r="AO56" i="5" s="1"/>
  <c r="AN55" i="5"/>
  <c r="AO55" i="5" s="1"/>
  <c r="AM55" i="5"/>
  <c r="AM54" i="5"/>
  <c r="AN54" i="5" s="1"/>
  <c r="AO54" i="5" s="1"/>
  <c r="AN53" i="5"/>
  <c r="AO53" i="5" s="1"/>
  <c r="AM53" i="5"/>
  <c r="AL48" i="5"/>
  <c r="AJ48" i="5"/>
  <c r="AH48" i="5"/>
  <c r="AE48" i="5"/>
  <c r="AC48" i="5"/>
  <c r="AA48" i="5"/>
  <c r="Y48" i="5"/>
  <c r="W48" i="5"/>
  <c r="U48" i="5"/>
  <c r="S48" i="5"/>
  <c r="Q48" i="5"/>
  <c r="O48" i="5"/>
  <c r="M48" i="5"/>
  <c r="K48" i="5"/>
  <c r="I48" i="5"/>
  <c r="G48" i="5"/>
  <c r="E48" i="5"/>
  <c r="C48" i="5"/>
  <c r="AL47" i="5"/>
  <c r="AK47" i="5"/>
  <c r="AK48" i="5" s="1"/>
  <c r="AJ47" i="5"/>
  <c r="AI47" i="5"/>
  <c r="AI48" i="5" s="1"/>
  <c r="AH47" i="5"/>
  <c r="AG47" i="5"/>
  <c r="AG48" i="5" s="1"/>
  <c r="AE47" i="5"/>
  <c r="AD47" i="5"/>
  <c r="AD48" i="5" s="1"/>
  <c r="AC47" i="5"/>
  <c r="AB47" i="5"/>
  <c r="AB48" i="5" s="1"/>
  <c r="AA47" i="5"/>
  <c r="Z47" i="5"/>
  <c r="Z48" i="5" s="1"/>
  <c r="Y47" i="5"/>
  <c r="X47" i="5"/>
  <c r="X48" i="5" s="1"/>
  <c r="W47" i="5"/>
  <c r="V47" i="5"/>
  <c r="V48" i="5" s="1"/>
  <c r="U47" i="5"/>
  <c r="T47" i="5"/>
  <c r="T48" i="5" s="1"/>
  <c r="S47" i="5"/>
  <c r="R47" i="5"/>
  <c r="R48" i="5" s="1"/>
  <c r="Q47" i="5"/>
  <c r="P47" i="5"/>
  <c r="P48" i="5" s="1"/>
  <c r="O47" i="5"/>
  <c r="N47" i="5"/>
  <c r="N48" i="5" s="1"/>
  <c r="M47" i="5"/>
  <c r="L47" i="5"/>
  <c r="L48" i="5" s="1"/>
  <c r="K47" i="5"/>
  <c r="J47" i="5"/>
  <c r="J48" i="5" s="1"/>
  <c r="I47" i="5"/>
  <c r="H47" i="5"/>
  <c r="H48" i="5" s="1"/>
  <c r="G47" i="5"/>
  <c r="F47" i="5"/>
  <c r="F48" i="5" s="1"/>
  <c r="E47" i="5"/>
  <c r="D47" i="5"/>
  <c r="D48" i="5" s="1"/>
  <c r="C47" i="5"/>
  <c r="AO46" i="5"/>
  <c r="AM46" i="5"/>
  <c r="AN46" i="5" s="1"/>
  <c r="AN45" i="5"/>
  <c r="AO45" i="5" s="1"/>
  <c r="AM45" i="5"/>
  <c r="AO44" i="5"/>
  <c r="AM44" i="5"/>
  <c r="AN44" i="5" s="1"/>
  <c r="AN43" i="5"/>
  <c r="AO43" i="5" s="1"/>
  <c r="AM43" i="5"/>
  <c r="AO42" i="5"/>
  <c r="AM42" i="5"/>
  <c r="AN42" i="5" s="1"/>
  <c r="AN41" i="5"/>
  <c r="AO41" i="5" s="1"/>
  <c r="AM41" i="5"/>
  <c r="AL35" i="5"/>
  <c r="AL36" i="5" s="1"/>
  <c r="AK35" i="5"/>
  <c r="AK36" i="5" s="1"/>
  <c r="AJ35" i="5"/>
  <c r="AJ36" i="5" s="1"/>
  <c r="AI35" i="5"/>
  <c r="AI36" i="5" s="1"/>
  <c r="AH35" i="5"/>
  <c r="AH36" i="5" s="1"/>
  <c r="AG35" i="5"/>
  <c r="AG36" i="5" s="1"/>
  <c r="AF35" i="5"/>
  <c r="AF36" i="5" s="1"/>
  <c r="AE35" i="5"/>
  <c r="AE36" i="5" s="1"/>
  <c r="AD35" i="5"/>
  <c r="AD36" i="5" s="1"/>
  <c r="AC35" i="5"/>
  <c r="AC36" i="5" s="1"/>
  <c r="AB35" i="5"/>
  <c r="AB36" i="5" s="1"/>
  <c r="AA35" i="5"/>
  <c r="AA36" i="5" s="1"/>
  <c r="Z35" i="5"/>
  <c r="Z36" i="5" s="1"/>
  <c r="Y35" i="5"/>
  <c r="Y36" i="5" s="1"/>
  <c r="X35" i="5"/>
  <c r="X36" i="5" s="1"/>
  <c r="W35" i="5"/>
  <c r="W36" i="5" s="1"/>
  <c r="V35" i="5"/>
  <c r="V36" i="5" s="1"/>
  <c r="U35" i="5"/>
  <c r="U36" i="5" s="1"/>
  <c r="T35" i="5"/>
  <c r="T36" i="5" s="1"/>
  <c r="S35" i="5"/>
  <c r="S36" i="5" s="1"/>
  <c r="R35" i="5"/>
  <c r="R36" i="5" s="1"/>
  <c r="Q35" i="5"/>
  <c r="Q36" i="5" s="1"/>
  <c r="P35" i="5"/>
  <c r="P36" i="5" s="1"/>
  <c r="O35" i="5"/>
  <c r="O36" i="5" s="1"/>
  <c r="N35" i="5"/>
  <c r="N36" i="5" s="1"/>
  <c r="M35" i="5"/>
  <c r="M36" i="5" s="1"/>
  <c r="L35" i="5"/>
  <c r="L36" i="5" s="1"/>
  <c r="K35" i="5"/>
  <c r="K36" i="5" s="1"/>
  <c r="J35" i="5"/>
  <c r="J36" i="5" s="1"/>
  <c r="I35" i="5"/>
  <c r="I36" i="5" s="1"/>
  <c r="H35" i="5"/>
  <c r="H36" i="5" s="1"/>
  <c r="G35" i="5"/>
  <c r="G36" i="5" s="1"/>
  <c r="F35" i="5"/>
  <c r="F36" i="5" s="1"/>
  <c r="E35" i="5"/>
  <c r="E36" i="5" s="1"/>
  <c r="D35" i="5"/>
  <c r="D36" i="5" s="1"/>
  <c r="C35" i="5"/>
  <c r="C36" i="5" s="1"/>
  <c r="AO34" i="5"/>
  <c r="AM34" i="5"/>
  <c r="AN34" i="5" s="1"/>
  <c r="AN33" i="5"/>
  <c r="AO33" i="5" s="1"/>
  <c r="AM33" i="5"/>
  <c r="AO32" i="5"/>
  <c r="AM32" i="5"/>
  <c r="AN32" i="5" s="1"/>
  <c r="AN31" i="5"/>
  <c r="AO31" i="5" s="1"/>
  <c r="AM31" i="5"/>
  <c r="AO30" i="5"/>
  <c r="AM30" i="5"/>
  <c r="AN30" i="5" s="1"/>
  <c r="AN29" i="5"/>
  <c r="AO29" i="5" s="1"/>
  <c r="AM29" i="5"/>
  <c r="AU25" i="5"/>
  <c r="AU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D24" i="5"/>
  <c r="AU23" i="5"/>
  <c r="AL23" i="5"/>
  <c r="AK23" i="5"/>
  <c r="AK24" i="5" s="1"/>
  <c r="AJ23" i="5"/>
  <c r="AI23" i="5"/>
  <c r="AI24" i="5" s="1"/>
  <c r="AH23" i="5"/>
  <c r="AG23" i="5"/>
  <c r="AG24" i="5" s="1"/>
  <c r="AF23" i="5"/>
  <c r="AE23" i="5"/>
  <c r="AE24" i="5" s="1"/>
  <c r="AD23" i="5"/>
  <c r="AC23" i="5"/>
  <c r="AC24" i="5" s="1"/>
  <c r="AB23" i="5"/>
  <c r="AA23" i="5"/>
  <c r="AA24" i="5" s="1"/>
  <c r="Z23" i="5"/>
  <c r="Y23" i="5"/>
  <c r="Y24" i="5" s="1"/>
  <c r="X23" i="5"/>
  <c r="W23" i="5"/>
  <c r="W24" i="5" s="1"/>
  <c r="V23" i="5"/>
  <c r="U23" i="5"/>
  <c r="U24" i="5" s="1"/>
  <c r="T23" i="5"/>
  <c r="S23" i="5"/>
  <c r="S24" i="5" s="1"/>
  <c r="R23" i="5"/>
  <c r="Q23" i="5"/>
  <c r="Q24" i="5" s="1"/>
  <c r="P23" i="5"/>
  <c r="O23" i="5"/>
  <c r="O24" i="5" s="1"/>
  <c r="N23" i="5"/>
  <c r="M23" i="5"/>
  <c r="M24" i="5" s="1"/>
  <c r="L23" i="5"/>
  <c r="K23" i="5"/>
  <c r="K24" i="5" s="1"/>
  <c r="J23" i="5"/>
  <c r="I23" i="5"/>
  <c r="I24" i="5" s="1"/>
  <c r="H23" i="5"/>
  <c r="G23" i="5"/>
  <c r="G24" i="5" s="1"/>
  <c r="F23" i="5"/>
  <c r="E23" i="5"/>
  <c r="E24" i="5" s="1"/>
  <c r="D23" i="5"/>
  <c r="C23" i="5"/>
  <c r="C24" i="5" s="1"/>
  <c r="AU22" i="5"/>
  <c r="AO22" i="5"/>
  <c r="AM22" i="5"/>
  <c r="AN22" i="5" s="1"/>
  <c r="AU21" i="5"/>
  <c r="AM21" i="5"/>
  <c r="AN21" i="5" s="1"/>
  <c r="AO21" i="5" s="1"/>
  <c r="AU20" i="5"/>
  <c r="AO20" i="5"/>
  <c r="AM20" i="5"/>
  <c r="AN20" i="5" s="1"/>
  <c r="AN19" i="5"/>
  <c r="AO19" i="5" s="1"/>
  <c r="AM19" i="5"/>
  <c r="AO18" i="5"/>
  <c r="AM18" i="5"/>
  <c r="AN18" i="5" s="1"/>
  <c r="AU17" i="5"/>
  <c r="AM17" i="5"/>
  <c r="AN17" i="5" s="1"/>
  <c r="AO17" i="5" s="1"/>
  <c r="AU16" i="5"/>
  <c r="AU15" i="5"/>
  <c r="AU14" i="5"/>
  <c r="AU13" i="5"/>
  <c r="AU12" i="5"/>
  <c r="AO12" i="5"/>
  <c r="AJ12" i="5"/>
  <c r="AF12" i="5"/>
  <c r="AB12" i="5"/>
  <c r="X12" i="5"/>
  <c r="T12" i="5"/>
  <c r="P12" i="5"/>
  <c r="L12" i="5"/>
  <c r="H12" i="5"/>
  <c r="D12" i="5"/>
  <c r="AL11" i="5"/>
  <c r="AL12" i="5" s="1"/>
  <c r="AK11" i="5"/>
  <c r="AK12" i="5" s="1"/>
  <c r="AJ11" i="5"/>
  <c r="AI11" i="5"/>
  <c r="AI12" i="5" s="1"/>
  <c r="AH11" i="5"/>
  <c r="AH12" i="5" s="1"/>
  <c r="AG11" i="5"/>
  <c r="AG12" i="5" s="1"/>
  <c r="AF11" i="5"/>
  <c r="AE11" i="5"/>
  <c r="AE12" i="5" s="1"/>
  <c r="AD11" i="5"/>
  <c r="AD12" i="5" s="1"/>
  <c r="AC11" i="5"/>
  <c r="AC12" i="5" s="1"/>
  <c r="AB11" i="5"/>
  <c r="AA11" i="5"/>
  <c r="AA12" i="5" s="1"/>
  <c r="Z11" i="5"/>
  <c r="Z12" i="5" s="1"/>
  <c r="Y11" i="5"/>
  <c r="Y12" i="5" s="1"/>
  <c r="X11" i="5"/>
  <c r="W11" i="5"/>
  <c r="W12" i="5" s="1"/>
  <c r="V11" i="5"/>
  <c r="V12" i="5" s="1"/>
  <c r="U11" i="5"/>
  <c r="U12" i="5" s="1"/>
  <c r="T11" i="5"/>
  <c r="S11" i="5"/>
  <c r="S12" i="5" s="1"/>
  <c r="R11" i="5"/>
  <c r="R12" i="5" s="1"/>
  <c r="Q11" i="5"/>
  <c r="Q12" i="5" s="1"/>
  <c r="P11" i="5"/>
  <c r="O11" i="5"/>
  <c r="O12" i="5" s="1"/>
  <c r="N11" i="5"/>
  <c r="N12" i="5" s="1"/>
  <c r="M11" i="5"/>
  <c r="M12" i="5" s="1"/>
  <c r="L11" i="5"/>
  <c r="K11" i="5"/>
  <c r="K12" i="5" s="1"/>
  <c r="J11" i="5"/>
  <c r="J12" i="5" s="1"/>
  <c r="I11" i="5"/>
  <c r="I12" i="5" s="1"/>
  <c r="H11" i="5"/>
  <c r="G11" i="5"/>
  <c r="G12" i="5" s="1"/>
  <c r="F11" i="5"/>
  <c r="F12" i="5" s="1"/>
  <c r="E11" i="5"/>
  <c r="E12" i="5" s="1"/>
  <c r="D11" i="5"/>
  <c r="C11" i="5"/>
  <c r="C12" i="5" s="1"/>
  <c r="AY10" i="5"/>
  <c r="AX10" i="5"/>
  <c r="AW10" i="5"/>
  <c r="AU10" i="5"/>
  <c r="AO10" i="5"/>
  <c r="AM10" i="5"/>
  <c r="AN10" i="5" s="1"/>
  <c r="AZ9" i="5"/>
  <c r="BA9" i="5" s="1"/>
  <c r="AU9" i="5"/>
  <c r="AO9" i="5"/>
  <c r="AM9" i="5"/>
  <c r="AN9" i="5" s="1"/>
  <c r="AZ8" i="5"/>
  <c r="BA8" i="5" s="1"/>
  <c r="AU8" i="5"/>
  <c r="AO8" i="5"/>
  <c r="AM8" i="5"/>
  <c r="AN8" i="5" s="1"/>
  <c r="AZ7" i="5"/>
  <c r="BA7" i="5" s="1"/>
  <c r="AU7" i="5"/>
  <c r="AO7" i="5"/>
  <c r="AM7" i="5"/>
  <c r="AN7" i="5" s="1"/>
  <c r="AZ6" i="5"/>
  <c r="BA6" i="5" s="1"/>
  <c r="AU6" i="5"/>
  <c r="AO6" i="5"/>
  <c r="AM6" i="5"/>
  <c r="AN6" i="5" s="1"/>
  <c r="AZ5" i="5"/>
  <c r="BA5" i="5" s="1"/>
  <c r="AU5" i="5"/>
  <c r="AO5" i="5"/>
  <c r="AM5" i="5"/>
  <c r="AN5" i="5" s="1"/>
  <c r="AN12" i="5" s="1"/>
  <c r="AZ4" i="5"/>
  <c r="D131" i="4"/>
  <c r="C131" i="4"/>
  <c r="E130" i="4"/>
  <c r="F130" i="4" s="1"/>
  <c r="E129" i="4"/>
  <c r="F129" i="4" s="1"/>
  <c r="E128" i="4"/>
  <c r="F128" i="4" s="1"/>
  <c r="E127" i="4"/>
  <c r="F127" i="4" s="1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96" i="4"/>
  <c r="F96" i="4" s="1"/>
  <c r="E95" i="4"/>
  <c r="F95" i="4" s="1"/>
  <c r="D87" i="4"/>
  <c r="C87" i="4"/>
  <c r="E86" i="4"/>
  <c r="F86" i="4" s="1"/>
  <c r="E85" i="4"/>
  <c r="F85" i="4" s="1"/>
  <c r="E84" i="4"/>
  <c r="F84" i="4" s="1"/>
  <c r="E83" i="4"/>
  <c r="F83" i="4" s="1"/>
  <c r="E82" i="4"/>
  <c r="F82" i="4" s="1"/>
  <c r="E81" i="4"/>
  <c r="F81" i="4" s="1"/>
  <c r="E80" i="4"/>
  <c r="F80" i="4" s="1"/>
  <c r="E79" i="4"/>
  <c r="F79" i="4" s="1"/>
  <c r="E78" i="4"/>
  <c r="F78" i="4" s="1"/>
  <c r="E77" i="4"/>
  <c r="F77" i="4" s="1"/>
  <c r="E76" i="4"/>
  <c r="F76" i="4" s="1"/>
  <c r="E75" i="4"/>
  <c r="F75" i="4" s="1"/>
  <c r="E74" i="4"/>
  <c r="F74" i="4" s="1"/>
  <c r="E73" i="4"/>
  <c r="F73" i="4" s="1"/>
  <c r="E72" i="4"/>
  <c r="F72" i="4" s="1"/>
  <c r="E71" i="4"/>
  <c r="F71" i="4" s="1"/>
  <c r="E70" i="4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63" i="4"/>
  <c r="F63" i="4" s="1"/>
  <c r="E62" i="4"/>
  <c r="F62" i="4" s="1"/>
  <c r="E61" i="4"/>
  <c r="F61" i="4" s="1"/>
  <c r="E60" i="4"/>
  <c r="F60" i="4" s="1"/>
  <c r="E59" i="4"/>
  <c r="F59" i="4" s="1"/>
  <c r="E58" i="4"/>
  <c r="F58" i="4" s="1"/>
  <c r="E57" i="4"/>
  <c r="F57" i="4" s="1"/>
  <c r="E56" i="4"/>
  <c r="F56" i="4" s="1"/>
  <c r="E55" i="4"/>
  <c r="F55" i="4" s="1"/>
  <c r="E54" i="4"/>
  <c r="F54" i="4" s="1"/>
  <c r="E53" i="4"/>
  <c r="F53" i="4" s="1"/>
  <c r="E52" i="4"/>
  <c r="D39" i="4"/>
  <c r="C39" i="4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E39" i="4" s="1"/>
  <c r="F39" i="4" s="1"/>
  <c r="E148" i="3"/>
  <c r="C148" i="3"/>
  <c r="E147" i="3"/>
  <c r="C147" i="3"/>
  <c r="E146" i="3"/>
  <c r="C146" i="3"/>
  <c r="E145" i="3"/>
  <c r="C145" i="3"/>
  <c r="F144" i="3"/>
  <c r="D144" i="3"/>
  <c r="F143" i="3"/>
  <c r="D143" i="3"/>
  <c r="F142" i="3"/>
  <c r="D142" i="3"/>
  <c r="F141" i="3"/>
  <c r="D141" i="3"/>
  <c r="F140" i="3"/>
  <c r="D140" i="3"/>
  <c r="F139" i="3"/>
  <c r="D139" i="3"/>
  <c r="F138" i="3"/>
  <c r="D138" i="3"/>
  <c r="F137" i="3"/>
  <c r="D137" i="3"/>
  <c r="F136" i="3"/>
  <c r="D136" i="3"/>
  <c r="F135" i="3"/>
  <c r="D135" i="3"/>
  <c r="F134" i="3"/>
  <c r="D134" i="3"/>
  <c r="F133" i="3"/>
  <c r="D133" i="3"/>
  <c r="F132" i="3"/>
  <c r="D132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5" i="3"/>
  <c r="D125" i="3"/>
  <c r="F124" i="3"/>
  <c r="D124" i="3"/>
  <c r="F123" i="3"/>
  <c r="D123" i="3"/>
  <c r="F122" i="3"/>
  <c r="D122" i="3"/>
  <c r="F121" i="3"/>
  <c r="D121" i="3"/>
  <c r="F120" i="3"/>
  <c r="D120" i="3"/>
  <c r="F119" i="3"/>
  <c r="D119" i="3"/>
  <c r="F118" i="3"/>
  <c r="D118" i="3"/>
  <c r="F117" i="3"/>
  <c r="D117" i="3"/>
  <c r="F116" i="3"/>
  <c r="D116" i="3"/>
  <c r="F115" i="3"/>
  <c r="D115" i="3"/>
  <c r="F114" i="3"/>
  <c r="D114" i="3"/>
  <c r="F113" i="3"/>
  <c r="D113" i="3"/>
  <c r="F112" i="3"/>
  <c r="D112" i="3"/>
  <c r="F111" i="3"/>
  <c r="D111" i="3"/>
  <c r="F110" i="3"/>
  <c r="E150" i="3" s="1"/>
  <c r="E152" i="3" s="1"/>
  <c r="D110" i="3"/>
  <c r="C150" i="3" s="1"/>
  <c r="C152" i="3" s="1"/>
  <c r="F109" i="3"/>
  <c r="E149" i="3" s="1"/>
  <c r="E151" i="3" s="1"/>
  <c r="D109" i="3"/>
  <c r="C149" i="3" s="1"/>
  <c r="C151" i="3" s="1"/>
  <c r="E93" i="3"/>
  <c r="C93" i="3"/>
  <c r="E92" i="3"/>
  <c r="C92" i="3"/>
  <c r="E91" i="3"/>
  <c r="C91" i="3"/>
  <c r="E90" i="3"/>
  <c r="C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71" i="3"/>
  <c r="D71" i="3"/>
  <c r="F70" i="3"/>
  <c r="D70" i="3"/>
  <c r="F69" i="3"/>
  <c r="D69" i="3"/>
  <c r="F68" i="3"/>
  <c r="D68" i="3"/>
  <c r="F67" i="3"/>
  <c r="D67" i="3"/>
  <c r="F66" i="3"/>
  <c r="D66" i="3"/>
  <c r="F65" i="3"/>
  <c r="D65" i="3"/>
  <c r="F64" i="3"/>
  <c r="D64" i="3"/>
  <c r="F63" i="3"/>
  <c r="D63" i="3"/>
  <c r="F62" i="3"/>
  <c r="D62" i="3"/>
  <c r="F61" i="3"/>
  <c r="D61" i="3"/>
  <c r="F60" i="3"/>
  <c r="D60" i="3"/>
  <c r="F59" i="3"/>
  <c r="D59" i="3"/>
  <c r="F58" i="3"/>
  <c r="D58" i="3"/>
  <c r="F57" i="3"/>
  <c r="D57" i="3"/>
  <c r="F56" i="3"/>
  <c r="D56" i="3"/>
  <c r="F55" i="3"/>
  <c r="E95" i="3" s="1"/>
  <c r="E97" i="3" s="1"/>
  <c r="D55" i="3"/>
  <c r="C95" i="3" s="1"/>
  <c r="C97" i="3" s="1"/>
  <c r="E40" i="3"/>
  <c r="C40" i="3"/>
  <c r="E39" i="3"/>
  <c r="C39" i="3"/>
  <c r="F38" i="3"/>
  <c r="D38" i="3"/>
  <c r="F37" i="3"/>
  <c r="D37" i="3"/>
  <c r="F36" i="3"/>
  <c r="D36" i="3"/>
  <c r="F35" i="3"/>
  <c r="D35" i="3"/>
  <c r="F34" i="3"/>
  <c r="D34" i="3"/>
  <c r="F33" i="3"/>
  <c r="D33" i="3"/>
  <c r="F32" i="3"/>
  <c r="D32" i="3"/>
  <c r="F31" i="3"/>
  <c r="D31" i="3"/>
  <c r="F30" i="3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E42" i="3" s="1"/>
  <c r="E44" i="3" s="1"/>
  <c r="D4" i="3"/>
  <c r="C42" i="3" s="1"/>
  <c r="C44" i="3" s="1"/>
  <c r="D159" i="2"/>
  <c r="C159" i="2"/>
  <c r="C160" i="2" s="1"/>
  <c r="D135" i="2"/>
  <c r="D136" i="2" s="1"/>
  <c r="C135" i="2"/>
  <c r="C136" i="2" s="1"/>
  <c r="D109" i="2"/>
  <c r="C109" i="2"/>
  <c r="D55" i="2"/>
  <c r="E54" i="2"/>
  <c r="E55" i="2" s="1"/>
  <c r="D54" i="2"/>
  <c r="C54" i="2"/>
  <c r="C55" i="2" s="1"/>
  <c r="D26" i="2"/>
  <c r="E25" i="2"/>
  <c r="E26" i="2" s="1"/>
  <c r="D25" i="2"/>
  <c r="C25" i="2"/>
  <c r="C26" i="2" s="1"/>
  <c r="AO5" i="7" l="1"/>
  <c r="AN11" i="7"/>
  <c r="AO11" i="7" s="1"/>
  <c r="AT48" i="7"/>
  <c r="AN24" i="7"/>
  <c r="AO24" i="7" s="1"/>
  <c r="AN37" i="7"/>
  <c r="AO37" i="7" s="1"/>
  <c r="AO31" i="7"/>
  <c r="AZ10" i="5"/>
  <c r="BA10" i="5" s="1"/>
  <c r="BA4" i="5"/>
  <c r="F52" i="4"/>
  <c r="E87" i="4"/>
  <c r="F87" i="4" s="1"/>
  <c r="E131" i="4"/>
  <c r="F131" i="4" s="1"/>
  <c r="E41" i="3"/>
  <c r="E43" i="3" s="1"/>
  <c r="E94" i="3"/>
  <c r="E96" i="3" s="1"/>
  <c r="C41" i="3"/>
  <c r="C43" i="3" s="1"/>
  <c r="C94" i="3"/>
  <c r="C96" i="3" s="1"/>
  <c r="H116" i="1" l="1"/>
  <c r="G116" i="1"/>
  <c r="G117" i="1" s="1"/>
  <c r="G118" i="1" s="1"/>
  <c r="F116" i="1"/>
  <c r="E116" i="1"/>
  <c r="E117" i="1" s="1"/>
  <c r="E118" i="1" s="1"/>
  <c r="D116" i="1"/>
  <c r="C116" i="1"/>
  <c r="C117" i="1" s="1"/>
  <c r="C118" i="1" s="1"/>
  <c r="H102" i="1"/>
  <c r="G102" i="1"/>
  <c r="G103" i="1" s="1"/>
  <c r="G104" i="1" s="1"/>
  <c r="F102" i="1"/>
  <c r="E102" i="1"/>
  <c r="E103" i="1" s="1"/>
  <c r="E104" i="1" s="1"/>
  <c r="D102" i="1"/>
  <c r="C102" i="1"/>
  <c r="C103" i="1" s="1"/>
  <c r="C104" i="1" s="1"/>
  <c r="H25" i="1"/>
  <c r="G25" i="1"/>
  <c r="G26" i="1" s="1"/>
  <c r="G27" i="1" s="1"/>
  <c r="F25" i="1"/>
  <c r="E25" i="1"/>
  <c r="E26" i="1" s="1"/>
  <c r="E27" i="1" s="1"/>
  <c r="D25" i="1"/>
  <c r="C25" i="1"/>
  <c r="C26" i="1" s="1"/>
  <c r="C27" i="1" s="1"/>
  <c r="C119" i="1" l="1"/>
  <c r="E119" i="1"/>
  <c r="G119" i="1"/>
  <c r="I25" i="1"/>
  <c r="J25" i="1" s="1"/>
  <c r="I102" i="1"/>
  <c r="J102" i="1" s="1"/>
  <c r="I116" i="1"/>
  <c r="J116" i="1" s="1"/>
  <c r="J119" i="1" s="1"/>
</calcChain>
</file>

<file path=xl/sharedStrings.xml><?xml version="1.0" encoding="utf-8"?>
<sst xmlns="http://schemas.openxmlformats.org/spreadsheetml/2006/main" count="1760" uniqueCount="610">
  <si>
    <t>No</t>
  </si>
  <si>
    <t>Aspek Penilaian</t>
  </si>
  <si>
    <t>Skor</t>
  </si>
  <si>
    <t>Rata-rata</t>
  </si>
  <si>
    <t>Presentase</t>
  </si>
  <si>
    <t>IPA 1</t>
  </si>
  <si>
    <t>IPA 2</t>
  </si>
  <si>
    <t>IPA 3</t>
  </si>
  <si>
    <t>I.</t>
  </si>
  <si>
    <t>PENDAHULUAN</t>
  </si>
  <si>
    <t>Mengondisikan siswa untuk mengikuti pembelajaran dengan melakukan tindakan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</si>
  <si>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Mengucapkan salam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</si>
  <si>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Mengecek kehadiran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</si>
  <si>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Meminta peserta didik berdoa (menunjuk salah satu memimpin)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</si>
  <si>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Meminta peserta didik menyiapkan bahan pembelajaran.</t>
    </r>
  </si>
  <si>
    <t>Memberikan motivasi belajar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</si>
  <si>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Tentang kesiapan belajar peserta didik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</si>
  <si>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Sesuai dengan konten yg dipelajari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</si>
  <si>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Sesuai dengan kontekstual kehidupan sehari-hari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</si>
  <si>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Tentang kemanfaatan mempelajari konten.</t>
    </r>
  </si>
  <si>
    <t>Melakukan kegiatan apersepsi untuk mengecek pengetahuan dan keterampilan prasyarat siswa melalaui tindakan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</si>
  <si>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Mengajukan pertanyaan/kuis/tes untuk mengecek pengetahuan atau keterampilan prasyarat,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</si>
  <si>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melakukan upaya untuk menyamakan penguasaan prasyarat diantara peserta didik,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</si>
  <si>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mengajukan pertanyaan atau menyajikan wacana/gambar/animasi/video untuk mengaitkan dengan pembelajaran yg akan dibahas, mengajukan pertanyaan keterkaitan antara pembelajaran yang lalu dengan saat ini.</t>
    </r>
  </si>
  <si>
    <t>Menyampaikan kemampuan yang diharapkan dan cakupan materi yang dipelajari siswa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</si>
  <si>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 xml:space="preserve">menyampaikan kompetensi, 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</si>
  <si>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Menyampaikan indikator pencapaian kompetensi,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</si>
  <si>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Menyampaikan  tujuan pembelajaran,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</si>
  <si>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menyampaikan cakupan materi yang akan dipelajari</t>
    </r>
  </si>
  <si>
    <t xml:space="preserve">Jumlah </t>
  </si>
  <si>
    <t xml:space="preserve">Rata-rata </t>
  </si>
  <si>
    <t xml:space="preserve">Persentase </t>
  </si>
  <si>
    <t>II</t>
  </si>
  <si>
    <t>KEGIATAN INTI</t>
  </si>
  <si>
    <t>A</t>
  </si>
  <si>
    <t>Penguasaan Materi</t>
  </si>
  <si>
    <t>Menunjukkan penguasaan materi sains yang terkait dengan proyek/pembelajaran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</si>
  <si>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Menguasai aspek sains secara teoretik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</si>
  <si>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Memberikan penjelasan contoh dari teori yg dibahas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</si>
  <si>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 xml:space="preserve">Menguasai aspek pemanfaatan sains  proyek 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</si>
  <si>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Memberikan penjelasan contoh dalam kehidupan sehari-hari</t>
    </r>
  </si>
  <si>
    <t>Menunjukkan penguasaan matematika yang terkait dengan proyek/pembelajaran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</si>
  <si>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Menguasai aspek matematika secara teoritik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</si>
  <si>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Memberikan contoh perhitungan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</si>
  <si>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 xml:space="preserve">Menguasai aspek matematik dalam pemanfaatannya pada proyek 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</si>
  <si>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Memberikan contoh pemanfatannya dalam kehidupan sehari-hari</t>
    </r>
  </si>
  <si>
    <t xml:space="preserve">Menunjukkan penguasaan  teknologi yang digunakan pada proyek 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</si>
  <si>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Menguasai aspek teknologi secara teoritik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</si>
  <si>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Menunjukkan atau memberi contoh dari teori yg dibahas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</si>
  <si>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Menguasai aspek pemanfaatan teknologi dalam penggunaannya pada proyek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</si>
  <si>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 contoh pemanfaatannya dalam kehidupan sehari-hari</t>
    </r>
  </si>
  <si>
    <t>Menunjukkan penguasaan  enjiniring  yang digunakan pada proyek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</si>
  <si>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Menguasai aspek enjiniring secara teoritik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</si>
  <si>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 contoh perekayasaan dalam proyek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</si>
  <si>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Menguasai penggunaannya pada proyek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</si>
  <si>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Memberikan contoh penggunaannya dalam kehidupan sehari-hari</t>
    </r>
  </si>
  <si>
    <t>B.</t>
  </si>
  <si>
    <t>Realisasi Pembelajaran Berbasis STEM</t>
  </si>
  <si>
    <t>Membimbing siswa memformulasikan masalah yang akan diselesaikan sekaligus mengidentifikasi pengetahuan yang sudah dan belum diketahui siswa untuk menyelesaikan masalah.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</si>
  <si>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mengidentifikasi gejala yang mengarah pada masalah.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</si>
  <si>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mengidentifikasi masalah dan sumber masalah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</si>
  <si>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memformulasikan masalah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</si>
  <si>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 didik dalam mengidentifikasi pengetahuan yang sudah dan belum diketahui  untuk menyelesaikan masalah.</t>
    </r>
  </si>
  <si>
    <t>Memfasilitasi siswa untuk mengumpulkan informasi yang diperlukan dan membimbing diskusi untuk mengidentifikasi pengembangan pemahaman konseptual siswa yang memadai terkait proyek dan  informasi yang relevan.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</si>
  <si>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mengidentifikasi informasi yang diperlukan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</si>
  <si>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mengumpulkan informasi yang relevan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</si>
  <si>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mengklasifikasikan informasi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</si>
  <si>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mengidentifikasi pengembangan konseptual peserta didik</t>
    </r>
  </si>
  <si>
    <t>Membimbing siswa untuk memilih solusi terbaik atas masalah yang didasarkan pada hasil diskusi kelompok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</si>
  <si>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mengidentifikasi berbagai alternatif solusi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</si>
  <si>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mengidentifikasi keunggulan solusi yang dipilih.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</si>
  <si>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mengidentifikasi keterbatasan alternatif solusi yang teridentifikasi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</si>
  <si>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menetapkan solusi terbaik dari beberapa alternatif solusi.</t>
    </r>
  </si>
  <si>
    <t>Membimbing siswa untuk mendesain produk.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</si>
  <si>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mengidentifikasi variabel yang berpengaruh dalam desain yang akan dibuat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</si>
  <si>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menentukan parameter/ukuran yang digunakan per variabel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</si>
  <si>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membuat sejumlah desain yang akan dibuat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</si>
  <si>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penyelesaian akhir desain produk.</t>
    </r>
  </si>
  <si>
    <t>Membimbing peserta untuk membuat produk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</si>
  <si>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membuat produk sesuai desain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</si>
  <si>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memperhitungkan akurasi produk sesuai desain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</si>
  <si>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dalam mempertimbangkan kekuatan dan daya tahan produk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</si>
  <si>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dalam mempertimbangkan kerapihan produk</t>
    </r>
  </si>
  <si>
    <t>Membimbing siswa untuk menguji coba produk yang dihasilkan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</si>
  <si>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Memfasilitasi peserta didik untuk menyiapkan uji coba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</si>
  <si>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untuk memperhatikan akurasi prosedur uji coba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</si>
  <si>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peserta didik untuk mengidentifikasi apa yang diobservasi/ diukur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</si>
  <si>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peserta didik untuk memperhatkan akurasi hasil uji coba/ pengukuran.</t>
    </r>
  </si>
  <si>
    <t>Memfasilitasi siswa untuk melaksanakan tindak lanjut: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</si>
  <si>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Memberi dorongan kepada siswa tentang hasil ujicoba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</si>
  <si>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Memberikan penguatan bagi siswa yang pasca ujicoba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</si>
  <si>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Membimbing siswa untuk merencakan tindak lanjut dari hasil uji coba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</si>
  <si>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Memfasilitasi siswa untuk merealisasikan tindak lanjut hasil ujicoba.</t>
    </r>
  </si>
  <si>
    <t>Memfasilitasi siswa untuk dapat mengkomunikasikan produk yang mereka rancang: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</si>
  <si>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Memfasiltasi siswa untuk menyampaikan hasil pelaksanaan proyeknya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</si>
  <si>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Memfasiltasi siswa untuk menjawab pertanyaan dari kelompok lain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</si>
  <si>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Memfasiltasi siswa untuk menanggapi hasil kelompok lain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</si>
  <si>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Membimbing siswa untuk merangkum dan menyimpulkan  hasil presentasi.</t>
    </r>
  </si>
  <si>
    <t>C</t>
  </si>
  <si>
    <t>Penilaian Proses dan Hasil Belajar</t>
  </si>
  <si>
    <t>Memberikan umpan balik  selama proses pengerjaan proyek dan melaksanakan penilaian: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</si>
  <si>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Melakukan penilaian proses menggunakan kuis/pemberian tugas-tugas di kelas/presentasi hasil projek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</si>
  <si>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melibatkan siswa dalam penilaian proses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</si>
  <si>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>memantau kemajuan belajar siswa</t>
    </r>
  </si>
  <si>
    <r>
      <t>d.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memberikan umpan balik terhadap hasil pantuan progres belajar  siswa </t>
    </r>
  </si>
  <si>
    <t>Melakukan penilaian hasil belajar siswa: dan meminta respon siswa</t>
  </si>
  <si>
    <r>
      <t>a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Melakukan penilaian hasil belajar mencakup aspek pengetahuan</t>
    </r>
  </si>
  <si>
    <r>
      <t>b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>Melakukan penilaian produk akhir hasil proyek</t>
    </r>
  </si>
  <si>
    <r>
      <t>c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Memfasilitasi siswa melakukan penilaian produknya sendiri</t>
    </r>
  </si>
  <si>
    <r>
      <t>d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Times New Roman"/>
        <family val="1"/>
      </rPr>
      <t>Meminta respon siswa terhadap pelaksanaan pembelajaran</t>
    </r>
  </si>
  <si>
    <t>Persentase</t>
  </si>
  <si>
    <t>III</t>
  </si>
  <si>
    <t>PENUTUP</t>
  </si>
  <si>
    <t>Melakukan refleksi atau membuat rangkuman dengan melibatkan siswa:</t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</si>
  <si>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imes New Roman"/>
        <family val="1"/>
      </rPr>
      <t>memfasilitasi siswa dalam merefleksikan pengalaman pembelajaran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</si>
  <si>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imes New Roman"/>
        <family val="1"/>
      </rPr>
      <t>memfasilitasi siswa dalam merangkum hasil belajar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</si>
  <si>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imes New Roman"/>
        <family val="1"/>
      </rPr>
      <t>membimbing siswa dalam merangkum materi belajar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</si>
  <si>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imes New Roman"/>
        <family val="1"/>
      </rPr>
      <t xml:space="preserve">menyampaikan refleksi pengalaman pembelajaran. </t>
    </r>
  </si>
  <si>
    <t>Melaksanakan tindak lanjut hasil pembelajaran:</t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</si>
  <si>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>Memberikan arahan tindak lanjut yang harus dilakukan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</si>
  <si>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 xml:space="preserve">Memberikan arahan untuk remediatau tugas pengayaan </t>
    </r>
  </si>
  <si>
    <r>
      <t>c.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Meminta mengumpulkan hasil kerja sebagai bahan portofolio</t>
    </r>
  </si>
  <si>
    <r>
      <t>d.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Times New Roman"/>
        <family val="1"/>
      </rPr>
      <t>Menyamapaikan rencana pembelajaran untuk pertemuan berikut</t>
    </r>
  </si>
  <si>
    <t>Jumlah Total</t>
  </si>
  <si>
    <t>Rekapitulasi Penilaian Silabus oleh Validator</t>
  </si>
  <si>
    <t>No.</t>
  </si>
  <si>
    <t>Aspek yang Dinilai</t>
  </si>
  <si>
    <t>Penilaian</t>
  </si>
  <si>
    <t>validator 1</t>
  </si>
  <si>
    <t>validator 2</t>
  </si>
  <si>
    <t>Validator 3</t>
  </si>
  <si>
    <t>Format</t>
  </si>
  <si>
    <t>Kelengkapan silabus (memuat komponen silabus yaitu identitas, KI, KD, materi pokok, kegiatan pembelajaran, indikator, instrumen penilaian, alokasi waktu, dan sumber belajar)</t>
  </si>
  <si>
    <t>Komponen silabus ditulis sesuai dengan standar isi kurikulum 2013</t>
  </si>
  <si>
    <t>Isi</t>
  </si>
  <si>
    <t>Mengkaji keterkaitan antar standar Kompetensi (SK) dan Kompetensi Dasar (KD) dalam mata pelajaran</t>
  </si>
  <si>
    <t>Mengidentifikasi materi yang menunjang pencapaian KD</t>
  </si>
  <si>
    <t>Materi sistem pernapasan yang dikembangkan sudah sudah sesuai dengan kompetensi dasar (KD) dan indikator</t>
  </si>
  <si>
    <t>Kegiatan pembelajaran dirancang dan dikembangkan berdasarkan KI, KD, dan potensi siswa</t>
  </si>
  <si>
    <t>Kegiatan pembelajaran dirancang dan dikembangkan berdasarkan kompetensi dasar yang dikaitkan dengan aspek STEM</t>
  </si>
  <si>
    <t>Kesesuaian uraian aspek STEM PjBL dalam kegiatan pembelajaran</t>
  </si>
  <si>
    <t>Merumuskan indikator pencapaian kompetensi</t>
  </si>
  <si>
    <t>Menentukan sumber belajar yang disesuaikan dengan KI, KD, serta materi pokok, kegiatan pembelajaran dan indikator pencapaian kompetensi</t>
  </si>
  <si>
    <t>Prosedur dan  penilaian kemampuan kognitif dan keterampilan siswa disesuaikan dengan indikator pencapaian kompetensi dan aspek STEM</t>
  </si>
  <si>
    <t>Bahasa</t>
  </si>
  <si>
    <t>Penggunaan bahasa sesuai dengan kaidah bahasa Indonesia yang baik dan benar</t>
  </si>
  <si>
    <t>Bahasa yang digunakan singkat dan jelas (tidak menimbulkan pengertian ganda)</t>
  </si>
  <si>
    <t>Waktu</t>
  </si>
  <si>
    <t>Kesesuaian alokasi yang digunakan</t>
  </si>
  <si>
    <t>Pemilihan alokasi waktu didasarkan pada tuntutan kompetensi dasar</t>
  </si>
  <si>
    <t>Pemilihan alokasi waktu didasarkan pada ketersediaan alokasi waktu per semester</t>
  </si>
  <si>
    <t xml:space="preserve">Kriteria </t>
  </si>
  <si>
    <t>Rekapitulasi Penilaian RPP oleh Validator</t>
  </si>
  <si>
    <t>Skala Penilaian</t>
  </si>
  <si>
    <t>Validator 1</t>
  </si>
  <si>
    <t>Validator 2</t>
  </si>
  <si>
    <t>Kelengkapan RPP (memuat komponen-komponen RPP yaitu identitas, tujuan pembelajaran, materi, metode, kegiatan pembelajaran, sumber belajar, dan penilaian)</t>
  </si>
  <si>
    <t>Penulisan RPP (penomoran, jenis, dan ukuran huruf)</t>
  </si>
  <si>
    <t>Rumusan KI dan KD sesuai dengan standar isi kurikulum 2013</t>
  </si>
  <si>
    <t>Kesesuaian indikator pembelajaran dengan kompetensi dasar</t>
  </si>
  <si>
    <t>Perumusan tujuan pembelajaran dinyatakan dengan jelas</t>
  </si>
  <si>
    <t>Indikator dirumuskan dengan menggunakan kata kerja operasional yang dapat diukur dan diamati</t>
  </si>
  <si>
    <t>Kesesuaian indikator pembelajaran dengan tingkat perkembangan siswa</t>
  </si>
  <si>
    <t>Setiap KD dikembangkan menjadi beberapa indikator (minimal satu KD ada dua indikator)</t>
  </si>
  <si>
    <t>Cakupan materi sesuai dengan kompetensi yang akan dicapai</t>
  </si>
  <si>
    <t>Memuat rangkaian kegiatan pembelajaran secara berurutan(pendahuluan, kegiatan inti dan penutup)</t>
  </si>
  <si>
    <t xml:space="preserve">Kegiatan pembelajaran dijabarkan dengan jelas </t>
  </si>
  <si>
    <t>Kesesuaian uraian tahapan pembelajaran menggunakan pendekatan STEM PjBL</t>
  </si>
  <si>
    <t xml:space="preserve">Setiap pertemuan menerapkan pendekatan STEM PjBL </t>
  </si>
  <si>
    <t>Kegiatan pembelajaran yang direncanakan mendukung pencapaian kompetensi yang dirumuskan</t>
  </si>
  <si>
    <t>Kesesuaian perkiraan alokasi waktu dengan kegiatan yang dilakukan</t>
  </si>
  <si>
    <t>Rekapitulasi Penilaian Bahan Ajar oleh Validator</t>
  </si>
  <si>
    <t>Aspek yang dinilai</t>
  </si>
  <si>
    <t xml:space="preserve">I </t>
  </si>
  <si>
    <t>Komponen Kelayakan Isi</t>
  </si>
  <si>
    <t>Cakupan Materi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</si>
  <si>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Materi yang dikembangkan sesuai dengan KI dan KD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</si>
  <si>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Kesesuaian keluasan materi dan kedalaman materi yang dikembangkan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</si>
  <si>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Materi yang dikembangkan dikaitkan dengan unsur STEM</t>
    </r>
  </si>
  <si>
    <t>B</t>
  </si>
  <si>
    <t>Akurasi Materi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</si>
  <si>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Akurasi fakta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</si>
  <si>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Akurasi konsep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</si>
  <si>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Akurasi prosedur dan metode serta ketepatan unsur STEM</t>
    </r>
  </si>
  <si>
    <t>Kemutahiran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</si>
  <si>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Kesesuaian dengan perkembangan perkembangan ilmu pengetahuan dan teknologi dengan berdasarkan pada unsur STEM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</si>
  <si>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Contoh-contoh pembelajaran yang diberikan disesuaikan dengan unsur STEM</t>
    </r>
  </si>
  <si>
    <t>D</t>
  </si>
  <si>
    <t>Merangsang keingintahuan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</si>
  <si>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Menumbuhkan rasa ingin tahu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</si>
  <si>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Mendorong untuk mencari informasi lebih lanjut</t>
    </r>
  </si>
  <si>
    <t>Komponen Kebahasaan</t>
  </si>
  <si>
    <t>Kesesuaian dengan perkembangan siswa</t>
  </si>
  <si>
    <t>Kesesuaian penggunaan bahasa dengan perkembangan siswa SMA</t>
  </si>
  <si>
    <t>Komunikatif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</si>
  <si>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Keterpahaman siswa terhadap pesan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</si>
  <si>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Kesesuaian ilustrasi dengan substansi pesan</t>
    </r>
  </si>
  <si>
    <t>Interaktif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</si>
  <si>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Kemampuan memotivasi siswa untuk merespon pesan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</si>
  <si>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Dorongan siswa untuk mencapai hasil belajar</t>
    </r>
  </si>
  <si>
    <t>Lugas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</si>
  <si>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Ketepatan stuktur kalimat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</si>
  <si>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Kebakuan kalimat</t>
    </r>
  </si>
  <si>
    <t>E</t>
  </si>
  <si>
    <t>Keseuaian dengan kaidah bahasa indonesia yang benar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</si>
  <si>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Ketepatan bahasa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</si>
  <si>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Ketepatan ejaan</t>
    </r>
  </si>
  <si>
    <t xml:space="preserve">F </t>
  </si>
  <si>
    <t>Penggunaan istilah dan symbol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</si>
  <si>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Konsistensi penggunaan istilah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</si>
  <si>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Konsistensi penggunaan simbol atau lambang</t>
    </r>
  </si>
  <si>
    <t>Komponen Penyajian</t>
  </si>
  <si>
    <t>Teknik penyajian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</si>
  <si>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Konsistensi sistematik sajian dalam bahasa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</si>
  <si>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Kelogisan penyajian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</si>
  <si>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Keruntutan konsep materi yang disajikan</t>
    </r>
  </si>
  <si>
    <t>Pendukung penyajian materi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</si>
  <si>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Kesesuain dan ketepatan ilustrasi dengan materi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</si>
  <si>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Pembangkit keterampilan berpikir kritis dan komunikatif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</si>
  <si>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Rujukan atau sumber acuan terutama untuk teks, tabel, dan gambar.</t>
    </r>
  </si>
  <si>
    <t>Penyajian Pembelajaran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</si>
  <si>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Keterlibatan siswa dalam pelaksanaan proyek dengan pendekatan STEM PjBL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</si>
  <si>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Berpusat pada siswa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</si>
  <si>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Menciptakan komunikasi interaktif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</si>
  <si>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Kesesuain dengan karakteristik mata pelajaran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</si>
  <si>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Kemampuan untuk memunculkan umpan balik</t>
    </r>
  </si>
  <si>
    <t>Sangat valid</t>
  </si>
  <si>
    <t>Sangat Valid</t>
  </si>
  <si>
    <t>Rekapitulasi Penilaian LKS oleh Validator</t>
  </si>
  <si>
    <t>A.</t>
  </si>
  <si>
    <t>Penyajian Materi</t>
  </si>
  <si>
    <t>LKS yang disajikan sesuai dengan kompetensi dasar</t>
  </si>
  <si>
    <t xml:space="preserve">Materi yang disajikan dalam LKS mendukung pencapaian indikator pencapaian kompetensi </t>
  </si>
  <si>
    <t>Materi yang disajikan sesuai dengan perkembangan kognitif siswa</t>
  </si>
  <si>
    <t>Kegiatan pembelajaran dalam LKS memberikan kesempatan bagi siswa untuk menemukan konsep dan bekerja dalam kelompok</t>
  </si>
  <si>
    <t>LKS yang dikembangkan dikaitkan dengan unsur STEM</t>
  </si>
  <si>
    <t>Kesesuaian penjabaran unsur STEM dalam LKS</t>
  </si>
  <si>
    <t>Aspek Perencanaan Kegiatan</t>
  </si>
  <si>
    <t>Kesesuaian kegiatan pembelajaran yang direncanakan mendukung pencapaian indikator kompetensi</t>
  </si>
  <si>
    <t>Kegiatan yang direncanakan sesuai dengan materi pembelajaran</t>
  </si>
  <si>
    <t>Kegiatan pembelajaran yang direncanakan memungkinkan siswa terlibat secara aktif dalam proyek STEM</t>
  </si>
  <si>
    <t>Kegiatan yang direncankan mendorong siswa untuk mencari sumber alternatif</t>
  </si>
  <si>
    <t>C.</t>
  </si>
  <si>
    <t>Tampilan</t>
  </si>
  <si>
    <t>Gambar dan tampilan jelas dan menarik</t>
  </si>
  <si>
    <t>tata letak gambar, tabel, dan pertanyaan ditampilkan secara proporsional dan sesuai kebutuhan</t>
  </si>
  <si>
    <t>Judul, keteranga, dan isntruksi ditampilkan secara jelas</t>
  </si>
  <si>
    <t>Rekapitulasi Penilaian Evaluasi oleh Validator</t>
  </si>
  <si>
    <t>Materi</t>
  </si>
  <si>
    <t>Soal sesuai dengan indikator</t>
  </si>
  <si>
    <t>Materi yang ditanyakan sesuai dengan kompetensi</t>
  </si>
  <si>
    <t>Pilihan jawaban homogen dan logis</t>
  </si>
  <si>
    <t>Hanya ada satu kunci jawaban</t>
  </si>
  <si>
    <t>Butir soal mengukur aspek kemampuan berpikir kritis</t>
  </si>
  <si>
    <t>Butir soal sesuai dengan tingkatan kognitif</t>
  </si>
  <si>
    <t xml:space="preserve">Konstruksi </t>
  </si>
  <si>
    <t>Kejelasan petunjuk pengerjaan soal</t>
  </si>
  <si>
    <t>Pokok soal dirumuskan dengan singkat, jelas, dan tegas</t>
  </si>
  <si>
    <t>Rumusan pokok soal dan pilihan jawaban merupakan pernyataan yang diperlukan saja</t>
  </si>
  <si>
    <t>Pokok soal tidak memberi petunjuk kunci jawaban</t>
  </si>
  <si>
    <t>Pilihan jawaban tidak menggunakan “semua jawaban diatas benar/salah” dan sejenisnya</t>
  </si>
  <si>
    <t>Butir soal tidak bergantung pada soal yang sebelumnya</t>
  </si>
  <si>
    <t>Menggunakan bahasa yang sesuai dengan kaidah bahasa indonesia</t>
  </si>
  <si>
    <t>Menggunakan bahasa yang komunikatif</t>
  </si>
  <si>
    <t>Kriteria</t>
  </si>
  <si>
    <t>sangat valid</t>
  </si>
  <si>
    <t>HASIL KETUNTASAN BELAJAR KLASIKAL XI IPA 1</t>
  </si>
  <si>
    <t>NO.</t>
  </si>
  <si>
    <t>Nama Siswa</t>
  </si>
  <si>
    <r>
      <t xml:space="preserve">Nilai </t>
    </r>
    <r>
      <rPr>
        <i/>
        <sz val="10"/>
        <color theme="1"/>
        <rFont val="Times New Roman"/>
        <family val="1"/>
      </rPr>
      <t>Pretest</t>
    </r>
  </si>
  <si>
    <r>
      <t xml:space="preserve">Nilai </t>
    </r>
    <r>
      <rPr>
        <i/>
        <sz val="10"/>
        <color theme="1"/>
        <rFont val="Times New Roman"/>
        <family val="1"/>
      </rPr>
      <t>Posttest</t>
    </r>
  </si>
  <si>
    <t>AGUSTINA MAULANI SEKARSARI</t>
  </si>
  <si>
    <t>Q1</t>
  </si>
  <si>
    <t>ALFI DANIKA PUTRI</t>
  </si>
  <si>
    <t>O4</t>
  </si>
  <si>
    <t>ANGGUN NOVA ISABELLA</t>
  </si>
  <si>
    <t>R4</t>
  </si>
  <si>
    <t>ANJELITA SEKAR RATRI W.</t>
  </si>
  <si>
    <t>P3</t>
  </si>
  <si>
    <t>ANUGRAH KEVIN SAPUTRA</t>
  </si>
  <si>
    <t>N2</t>
  </si>
  <si>
    <t>ARVIVO FAJRISQIN AHARJO</t>
  </si>
  <si>
    <t>R2</t>
  </si>
  <si>
    <t>AULIYA CHAIRUNEKA SAPUTRI</t>
  </si>
  <si>
    <t>P2</t>
  </si>
  <si>
    <t>BINTANG HARRY PRATAMA</t>
  </si>
  <si>
    <t>Q5</t>
  </si>
  <si>
    <t>ENDANG SULISTYOWATI</t>
  </si>
  <si>
    <t>M5</t>
  </si>
  <si>
    <t>FA’IQ AMANULLAH RASENDRIYA I.</t>
  </si>
  <si>
    <t>P6</t>
  </si>
  <si>
    <t>FAUQI NUR OQTAVIANI</t>
  </si>
  <si>
    <t>R3</t>
  </si>
  <si>
    <t>FINA KHOIRUSANNI MUHTI</t>
  </si>
  <si>
    <t>Q4</t>
  </si>
  <si>
    <t>GIOVANNI DWI WIBOWO</t>
  </si>
  <si>
    <t>N6</t>
  </si>
  <si>
    <t>GURUH WICAKSONO</t>
  </si>
  <si>
    <t>Q3</t>
  </si>
  <si>
    <t>LILIK SETYANINGRUM</t>
  </si>
  <si>
    <t>P1</t>
  </si>
  <si>
    <t>LILLA PANCA FAIZSYAHRANI</t>
  </si>
  <si>
    <t>M3</t>
  </si>
  <si>
    <t>MAHARDIKA WINASIS</t>
  </si>
  <si>
    <t>N4</t>
  </si>
  <si>
    <t>MARTINUS GILANG INDRA WIJAYA</t>
  </si>
  <si>
    <t>N5</t>
  </si>
  <si>
    <t>MOHAMAD RISMA</t>
  </si>
  <si>
    <t>R1</t>
  </si>
  <si>
    <t>NABILA</t>
  </si>
  <si>
    <t>O3</t>
  </si>
  <si>
    <t>NANDHIF YUNDA RAMADHANI</t>
  </si>
  <si>
    <t>P4</t>
  </si>
  <si>
    <t>NIKHO PUTRA PURNAWAN</t>
  </si>
  <si>
    <t>O5</t>
  </si>
  <si>
    <t>PARASTIKA DYA MAYLITA</t>
  </si>
  <si>
    <t>O2</t>
  </si>
  <si>
    <t>PRASATI PUTRI ARDANI</t>
  </si>
  <si>
    <t>Q6</t>
  </si>
  <si>
    <t>PUTRI BUDISTYA ARNETA LARASSATI</t>
  </si>
  <si>
    <t>R5</t>
  </si>
  <si>
    <t>RIFKY PRADITYA</t>
  </si>
  <si>
    <t>R6</t>
  </si>
  <si>
    <t>ROCKY GALVANO MAHARDIKA</t>
  </si>
  <si>
    <t>N3</t>
  </si>
  <si>
    <t>SALSABILA ZURAIDAH</t>
  </si>
  <si>
    <t>M2</t>
  </si>
  <si>
    <t>SEPVINA ESTI PRATIWI</t>
  </si>
  <si>
    <t>P5</t>
  </si>
  <si>
    <t>TINA VALIANA ESKALATIE</t>
  </si>
  <si>
    <t>M4</t>
  </si>
  <si>
    <t>TRI MARDIANTO</t>
  </si>
  <si>
    <t>O1</t>
  </si>
  <si>
    <t>VIRNA DWI SETIYANI</t>
  </si>
  <si>
    <t>Q2</t>
  </si>
  <si>
    <t>WAHYU AKBAR NUGROHO</t>
  </si>
  <si>
    <t>M1</t>
  </si>
  <si>
    <t>YUDHA WIRAWAN WIDIANTO</t>
  </si>
  <si>
    <t>N1</t>
  </si>
  <si>
    <t>INES</t>
  </si>
  <si>
    <t>Rerata</t>
  </si>
  <si>
    <t xml:space="preserve">Jumlah Tuntas </t>
  </si>
  <si>
    <t>Jumlah Tidak Tuntas</t>
  </si>
  <si>
    <t>Presentase Tuntas (%)</t>
  </si>
  <si>
    <t>Presentase Tidak Tuntas (%)</t>
  </si>
  <si>
    <t>ketuntasan belajar klasikal =</t>
  </si>
  <si>
    <t>jumlah tuntas</t>
  </si>
  <si>
    <t>X 100%</t>
  </si>
  <si>
    <t>jumlah seluruh siswa</t>
  </si>
  <si>
    <t>=</t>
  </si>
  <si>
    <t xml:space="preserve"> 91,43%</t>
  </si>
  <si>
    <t>(Tuntas Klasikal)</t>
  </si>
  <si>
    <t>HASIL KETUNTASAN BELAJAR KLASIKAL XI IPA 2</t>
  </si>
  <si>
    <t>ADE FITRIA ASSYDIQY</t>
  </si>
  <si>
    <t>I1</t>
  </si>
  <si>
    <t>AFNAN MAS’UD LILIK SAPUTRA</t>
  </si>
  <si>
    <t>H1</t>
  </si>
  <si>
    <t>AJENG REVIANDA</t>
  </si>
  <si>
    <t>J1</t>
  </si>
  <si>
    <t>ALFI TIANA PUTRI</t>
  </si>
  <si>
    <t>I2</t>
  </si>
  <si>
    <t>ANANDA WAHYUNINGTYAS</t>
  </si>
  <si>
    <t>H4</t>
  </si>
  <si>
    <t>ANUGRAH CAHYA BINTANG</t>
  </si>
  <si>
    <t>K3</t>
  </si>
  <si>
    <t>ATHANASIUS RIGEL KUSUMAJATI</t>
  </si>
  <si>
    <t>K1</t>
  </si>
  <si>
    <t>CINTYA PRATIKA MANIK</t>
  </si>
  <si>
    <t>G2</t>
  </si>
  <si>
    <t>DHIEMAS OCTAVIAN HANIF</t>
  </si>
  <si>
    <t>L3</t>
  </si>
  <si>
    <t>DIGJA MAS SENO PAMUNGKAS</t>
  </si>
  <si>
    <t>H6</t>
  </si>
  <si>
    <t>ELLENA NOVARISA ANGGRAENI</t>
  </si>
  <si>
    <t>H2</t>
  </si>
  <si>
    <t>EZRA YUSTISIA HERDINA</t>
  </si>
  <si>
    <t>J2</t>
  </si>
  <si>
    <t>GHEFIRA NUR FATIMAH</t>
  </si>
  <si>
    <t>G5</t>
  </si>
  <si>
    <t>HADISNA PUTRI HARWATI</t>
  </si>
  <si>
    <t>I3</t>
  </si>
  <si>
    <t>IDE NAVIS SYAH BAIKLAS</t>
  </si>
  <si>
    <t>H3</t>
  </si>
  <si>
    <t>JIHAN MIFTAH ADILAH</t>
  </si>
  <si>
    <t>L1</t>
  </si>
  <si>
    <t>MIRANDA AL MANDIRA</t>
  </si>
  <si>
    <t>H5</t>
  </si>
  <si>
    <t>MONICHA APRILIA</t>
  </si>
  <si>
    <t>G1</t>
  </si>
  <si>
    <t>MUCHAMMAD FAJAR ARDIANTO</t>
  </si>
  <si>
    <t>K4</t>
  </si>
  <si>
    <t>NAFTALI MUTIARA HAPSARI</t>
  </si>
  <si>
    <t>J3</t>
  </si>
  <si>
    <t>NAUFAL AZIZ MURTADHO</t>
  </si>
  <si>
    <t>K5</t>
  </si>
  <si>
    <t>NAUFAL DAMAR IMAN</t>
  </si>
  <si>
    <t>L6</t>
  </si>
  <si>
    <t>NAWANG SARI</t>
  </si>
  <si>
    <t>J4</t>
  </si>
  <si>
    <t>NIDA TAHARA SALSABILA</t>
  </si>
  <si>
    <t>I4</t>
  </si>
  <si>
    <t>PUTRI YUNI ARFIANI</t>
  </si>
  <si>
    <t>I5</t>
  </si>
  <si>
    <t>REZA NALLA HANDIKA</t>
  </si>
  <si>
    <t>K2</t>
  </si>
  <si>
    <t>RISKA SEFTIANA INDAYANI</t>
  </si>
  <si>
    <t>J5</t>
  </si>
  <si>
    <t>SABILA KURNIA PUTRI</t>
  </si>
  <si>
    <t>G6</t>
  </si>
  <si>
    <t>SHOFURA SALMA UBAIDAH</t>
  </si>
  <si>
    <t>TALITHA APRILIA A.</t>
  </si>
  <si>
    <t>G4</t>
  </si>
  <si>
    <t>TASYA RAHMA SAFITRI</t>
  </si>
  <si>
    <t>L4</t>
  </si>
  <si>
    <t>TIURMA FERDIANING CAHYA</t>
  </si>
  <si>
    <t>J6</t>
  </si>
  <si>
    <t>WAHYU KARTIKA PUTRI</t>
  </si>
  <si>
    <t>I6</t>
  </si>
  <si>
    <t>WIJAYA KUSUMA SAKTI</t>
  </si>
  <si>
    <t>L2</t>
  </si>
  <si>
    <t>WULAN RAHMAWATI W.</t>
  </si>
  <si>
    <t>G3</t>
  </si>
  <si>
    <t>Nilai Tertinggi</t>
  </si>
  <si>
    <t>Nila Terendah</t>
  </si>
  <si>
    <t xml:space="preserve"> 88,57%</t>
  </si>
  <si>
    <t>HASIL KETUNTASAN BELAJAR KLASIKAL XI IPA 3</t>
  </si>
  <si>
    <t>ACHMAD FADHIL</t>
  </si>
  <si>
    <t>F1</t>
  </si>
  <si>
    <t>ADHY TRY SAPUTRA</t>
  </si>
  <si>
    <t>C1</t>
  </si>
  <si>
    <t>AHMAD IRFAN</t>
  </si>
  <si>
    <t>F2</t>
  </si>
  <si>
    <t>AISYAH DIAH MIRANI</t>
  </si>
  <si>
    <t>D1</t>
  </si>
  <si>
    <t>ALDIANSYAH KURNIAWAN H.</t>
  </si>
  <si>
    <t>F3</t>
  </si>
  <si>
    <t>ALFINA RIZKY NUR AINI</t>
  </si>
  <si>
    <t>C4</t>
  </si>
  <si>
    <t>ALVIAN HIDAYAT</t>
  </si>
  <si>
    <t>F4</t>
  </si>
  <si>
    <t>ANITA PUTRI CAHYANINGRUM</t>
  </si>
  <si>
    <t>C5</t>
  </si>
  <si>
    <t>BAYU TRI LAKSONO</t>
  </si>
  <si>
    <t>C2</t>
  </si>
  <si>
    <t>DIMAS SATRIAWAN</t>
  </si>
  <si>
    <t>F5</t>
  </si>
  <si>
    <t>EKLESIA FANI SAPUTRI</t>
  </si>
  <si>
    <t>B6</t>
  </si>
  <si>
    <t>FAIRY NADIA STEVANIA</t>
  </si>
  <si>
    <t>C3</t>
  </si>
  <si>
    <t>FANIA ILA CLAURISTA</t>
  </si>
  <si>
    <t>B4</t>
  </si>
  <si>
    <t>FIGO ARGA FATAMURGANA</t>
  </si>
  <si>
    <t>E1</t>
  </si>
  <si>
    <t>HANIFAH SUCI PRAMESTI</t>
  </si>
  <si>
    <t>A3</t>
  </si>
  <si>
    <t>HIDAYAT SAPUTRA</t>
  </si>
  <si>
    <t>A6</t>
  </si>
  <si>
    <t>JULIAN SAKTIAN PRATAMA</t>
  </si>
  <si>
    <t>E2</t>
  </si>
  <si>
    <t>KHOIRUR HANNAN</t>
  </si>
  <si>
    <t>E3</t>
  </si>
  <si>
    <t>LALA FEBIANA</t>
  </si>
  <si>
    <t>B1</t>
  </si>
  <si>
    <t>LINDA KURNIAWATI</t>
  </si>
  <si>
    <t>D2</t>
  </si>
  <si>
    <t>MAYBELLA PUTRI FADILA</t>
  </si>
  <si>
    <t>B5</t>
  </si>
  <si>
    <t>MUHAMMAD AGUNG AJIYANTO</t>
  </si>
  <si>
    <t>E4</t>
  </si>
  <si>
    <t>MUHAMMAD INDRA SAFTI</t>
  </si>
  <si>
    <t>F6</t>
  </si>
  <si>
    <t>NABILLA PUTRI</t>
  </si>
  <si>
    <t>A2</t>
  </si>
  <si>
    <t>NANDA TALIA PUTRI</t>
  </si>
  <si>
    <t>D3</t>
  </si>
  <si>
    <t>NISA SETIYOWATI</t>
  </si>
  <si>
    <t>A5</t>
  </si>
  <si>
    <t>PANDOM LUTHFI RUSYDA</t>
  </si>
  <si>
    <t>E5</t>
  </si>
  <si>
    <t>RANEHA EGIDHEA SETIAWAN</t>
  </si>
  <si>
    <t>D4</t>
  </si>
  <si>
    <t>SEFIANA ADI RAHAYU</t>
  </si>
  <si>
    <t>D5</t>
  </si>
  <si>
    <t>SIQTA FAHRUN NISA</t>
  </si>
  <si>
    <t>B2</t>
  </si>
  <si>
    <t>TAFIA DEWI RALIG</t>
  </si>
  <si>
    <t>A4</t>
  </si>
  <si>
    <t>TIARA RACHMA NOVIANTI</t>
  </si>
  <si>
    <t>A1</t>
  </si>
  <si>
    <t>TRIA ANESTI</t>
  </si>
  <si>
    <t>B3</t>
  </si>
  <si>
    <t>WAHYU ARIF SAPUTRA</t>
  </si>
  <si>
    <t>E6</t>
  </si>
  <si>
    <t>WINDA ARUM SARI</t>
  </si>
  <si>
    <t>D6</t>
  </si>
  <si>
    <t>YUDISTIRA CIKAL SENOAJI</t>
  </si>
  <si>
    <t>C6</t>
  </si>
  <si>
    <r>
      <t>PENINGKATAN HASIL BELAJAR (</t>
    </r>
    <r>
      <rPr>
        <i/>
        <sz val="11"/>
        <color theme="1"/>
        <rFont val="Times New Roman"/>
        <family val="1"/>
      </rPr>
      <t>N-GAIN</t>
    </r>
    <r>
      <rPr>
        <sz val="11"/>
        <color theme="1"/>
        <rFont val="Times New Roman"/>
        <family val="1"/>
      </rPr>
      <t>) XI IPA 1</t>
    </r>
  </si>
  <si>
    <r>
      <t xml:space="preserve">Nilai </t>
    </r>
    <r>
      <rPr>
        <b/>
        <i/>
        <sz val="11"/>
        <color theme="1"/>
        <rFont val="Times New Roman"/>
        <family val="1"/>
      </rPr>
      <t>Pretest</t>
    </r>
  </si>
  <si>
    <r>
      <t xml:space="preserve">Nilai </t>
    </r>
    <r>
      <rPr>
        <b/>
        <i/>
        <sz val="11"/>
        <color theme="1"/>
        <rFont val="Times New Roman"/>
        <family val="1"/>
      </rPr>
      <t>Posttest</t>
    </r>
  </si>
  <si>
    <r>
      <rPr>
        <b/>
        <i/>
        <sz val="9"/>
        <color theme="1"/>
        <rFont val="Times New Roman"/>
        <family val="1"/>
      </rPr>
      <t>N-gain</t>
    </r>
    <r>
      <rPr>
        <b/>
        <sz val="9"/>
        <color theme="1"/>
        <rFont val="Times New Roman"/>
        <family val="1"/>
      </rPr>
      <t xml:space="preserve"> (posttest-pretest/100-pretest)</t>
    </r>
  </si>
  <si>
    <t xml:space="preserve">INES </t>
  </si>
  <si>
    <t>contoh Perhitungan No.1</t>
  </si>
  <si>
    <t>g =</t>
  </si>
  <si>
    <t>posttest - pretest</t>
  </si>
  <si>
    <t>100 - pretest</t>
  </si>
  <si>
    <t>88 - 47</t>
  </si>
  <si>
    <r>
      <t xml:space="preserve">Nilai </t>
    </r>
    <r>
      <rPr>
        <b/>
        <i/>
        <sz val="11"/>
        <color theme="1"/>
        <rFont val="Times New Roman"/>
        <family val="1"/>
      </rPr>
      <t>N-gain</t>
    </r>
  </si>
  <si>
    <t>100 - 47</t>
  </si>
  <si>
    <t>g ≥ 0,7</t>
  </si>
  <si>
    <t>Tinggi</t>
  </si>
  <si>
    <t xml:space="preserve"> 0,78 (Tinggi)</t>
  </si>
  <si>
    <t>0,3 &lt; g &lt; 0,7</t>
  </si>
  <si>
    <t>Sedang</t>
  </si>
  <si>
    <t>g ≤ 0,3</t>
  </si>
  <si>
    <t>Rendah</t>
  </si>
  <si>
    <r>
      <t>PENINGKATAN HASIL BELAJAR (</t>
    </r>
    <r>
      <rPr>
        <i/>
        <sz val="11"/>
        <color theme="1"/>
        <rFont val="Times New Roman"/>
        <family val="1"/>
      </rPr>
      <t>N-GAIN</t>
    </r>
    <r>
      <rPr>
        <sz val="11"/>
        <color theme="1"/>
        <rFont val="Times New Roman"/>
        <family val="1"/>
      </rPr>
      <t>) XI IPA 2</t>
    </r>
  </si>
  <si>
    <r>
      <t>PENINGKATAN HASIL BELAJAR (</t>
    </r>
    <r>
      <rPr>
        <i/>
        <sz val="11"/>
        <color theme="1"/>
        <rFont val="Times New Roman"/>
        <family val="1"/>
      </rPr>
      <t>N-GAIN</t>
    </r>
    <r>
      <rPr>
        <sz val="11"/>
        <color theme="1"/>
        <rFont val="Times New Roman"/>
        <family val="1"/>
      </rPr>
      <t>) XI IPA 3</t>
    </r>
  </si>
  <si>
    <t>REKAP OBSERVASI KEMAMPUAN KOLABORASI SISWA</t>
  </si>
  <si>
    <t>Pertemuan 1</t>
  </si>
  <si>
    <t>Kelompok 1</t>
  </si>
  <si>
    <t>Kelompok 2</t>
  </si>
  <si>
    <t>Kelompok 3</t>
  </si>
  <si>
    <t>Kelompok 4</t>
  </si>
  <si>
    <t>Kelompok 5</t>
  </si>
  <si>
    <t>Kelompok 6</t>
  </si>
  <si>
    <t>jumlah skor</t>
  </si>
  <si>
    <t>rerata</t>
  </si>
  <si>
    <t>Kode siswa</t>
  </si>
  <si>
    <t>ipa 1</t>
  </si>
  <si>
    <t>ipa 2</t>
  </si>
  <si>
    <t>ipa 3</t>
  </si>
  <si>
    <t>rata2</t>
  </si>
  <si>
    <t>p1</t>
  </si>
  <si>
    <t xml:space="preserve">p2 </t>
  </si>
  <si>
    <t>p3</t>
  </si>
  <si>
    <t>Jumlah skor</t>
  </si>
  <si>
    <t>Nilai</t>
  </si>
  <si>
    <t>Pertemuan 2</t>
  </si>
  <si>
    <t>Pertemuan 3</t>
  </si>
  <si>
    <t>L5</t>
  </si>
  <si>
    <t xml:space="preserve">Nilai </t>
  </si>
  <si>
    <t>M6</t>
  </si>
  <si>
    <t>O6</t>
  </si>
  <si>
    <t>REKAP OBSERVASI KEMAMPUAN KOMUNIKASI SISWA</t>
  </si>
  <si>
    <t>rata</t>
  </si>
  <si>
    <t>K6</t>
  </si>
  <si>
    <t>REKAP OBSERVASI KREATIFITAS SISWA</t>
  </si>
  <si>
    <t xml:space="preserve">kriteria </t>
  </si>
  <si>
    <t>kriteria</t>
  </si>
  <si>
    <t xml:space="preserve">keterangan </t>
  </si>
  <si>
    <t xml:space="preserve">ST </t>
  </si>
  <si>
    <t>Sangat tinggi</t>
  </si>
  <si>
    <t>T</t>
  </si>
  <si>
    <t>S</t>
  </si>
  <si>
    <t>R</t>
  </si>
  <si>
    <t>SR</t>
  </si>
  <si>
    <t>Sangat Rendah</t>
  </si>
  <si>
    <r>
      <t xml:space="preserve">Analisis Nilai </t>
    </r>
    <r>
      <rPr>
        <b/>
        <i/>
        <sz val="12"/>
        <color theme="1"/>
        <rFont val="Times New Roman"/>
        <family val="1"/>
      </rPr>
      <t>Posttest</t>
    </r>
    <r>
      <rPr>
        <b/>
        <sz val="12"/>
        <color theme="1"/>
        <rFont val="Times New Roman"/>
        <family val="1"/>
      </rPr>
      <t xml:space="preserve"> Setiap Aspek Kemampuan Berpikir Kritis Kelas XI IPA 1</t>
    </r>
  </si>
  <si>
    <t>ASPEK</t>
  </si>
  <si>
    <t>NO</t>
  </si>
  <si>
    <t xml:space="preserve">JML  </t>
  </si>
  <si>
    <t xml:space="preserve">JML SKOR </t>
  </si>
  <si>
    <t xml:space="preserve">JML SKOR MAKS </t>
  </si>
  <si>
    <t>PRESENTASE</t>
  </si>
  <si>
    <t>KRITERIA</t>
  </si>
  <si>
    <t>SKOR</t>
  </si>
  <si>
    <t>TIAP ASPEK</t>
  </si>
  <si>
    <t>TIAP NOMOR</t>
  </si>
  <si>
    <t xml:space="preserve"> (%)</t>
  </si>
  <si>
    <t xml:space="preserve">Memberikan </t>
  </si>
  <si>
    <t>1 (1)</t>
  </si>
  <si>
    <t xml:space="preserve">penjelasan </t>
  </si>
  <si>
    <t>12 (9)</t>
  </si>
  <si>
    <t>sederhana</t>
  </si>
  <si>
    <t>22 (15)</t>
  </si>
  <si>
    <t>28 (19)</t>
  </si>
  <si>
    <t>38 (24)</t>
  </si>
  <si>
    <t xml:space="preserve">Membangun </t>
  </si>
  <si>
    <t>6 (4)</t>
  </si>
  <si>
    <t>keterampilan</t>
  </si>
  <si>
    <t>8 (5)</t>
  </si>
  <si>
    <t>dasar</t>
  </si>
  <si>
    <t>13 (10)</t>
  </si>
  <si>
    <t>18 (12)</t>
  </si>
  <si>
    <t>23 (16)</t>
  </si>
  <si>
    <t>Menyimpulkan</t>
  </si>
  <si>
    <t>2 (2)</t>
  </si>
  <si>
    <t>9 (6)</t>
  </si>
  <si>
    <t>15 (11)</t>
  </si>
  <si>
    <t>31 (21)</t>
  </si>
  <si>
    <t>35 (22)</t>
  </si>
  <si>
    <t>Memberikan  penjelasan lanjut</t>
  </si>
  <si>
    <t>10 (7)</t>
  </si>
  <si>
    <t>20 (13)</t>
  </si>
  <si>
    <t>25 (17)</t>
  </si>
  <si>
    <t>29 (20)</t>
  </si>
  <si>
    <t>41 (25)</t>
  </si>
  <si>
    <t>Memberikan alternatif pemecahan masalah</t>
  </si>
  <si>
    <t>5 (3)</t>
  </si>
  <si>
    <t>11 (8)</t>
  </si>
  <si>
    <t>21 (14)</t>
  </si>
  <si>
    <t>26 (18)</t>
  </si>
  <si>
    <t>37 (23)</t>
  </si>
  <si>
    <r>
      <t xml:space="preserve">Analisis Nilai </t>
    </r>
    <r>
      <rPr>
        <b/>
        <i/>
        <sz val="12"/>
        <color theme="1"/>
        <rFont val="Times New Roman"/>
        <family val="1"/>
      </rPr>
      <t>Posttest</t>
    </r>
    <r>
      <rPr>
        <b/>
        <sz val="12"/>
        <color theme="1"/>
        <rFont val="Times New Roman"/>
        <family val="1"/>
      </rPr>
      <t xml:space="preserve"> Setiap Aspek Kemampuan Berpikir Kritis Kelas XI IPA 2</t>
    </r>
  </si>
  <si>
    <t>Memberikan penjelasan lanjut</t>
  </si>
  <si>
    <t>memberikan alternatif pemecahan masalah</t>
  </si>
  <si>
    <r>
      <t xml:space="preserve">Analisis Nilai </t>
    </r>
    <r>
      <rPr>
        <b/>
        <i/>
        <sz val="12"/>
        <color theme="1"/>
        <rFont val="Times New Roman"/>
        <family val="1"/>
      </rPr>
      <t>Posttest</t>
    </r>
    <r>
      <rPr>
        <b/>
        <sz val="12"/>
        <color theme="1"/>
        <rFont val="Times New Roman"/>
        <family val="1"/>
      </rPr>
      <t xml:space="preserve"> Setiap Aspek Kemampuan Berpikir Kritis Kelas XI IPA 3</t>
    </r>
  </si>
  <si>
    <t>memberikan penjelsan lanjut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</si>
</sst>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charset val="1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8"/>
      <color theme="1"/>
      <name val="Calibri"/>
      <family val="2"/>
      <charset val="1"/>
      <scheme val="minor"/>
    </font>
    <font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3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3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" fontId="7" fillId="0" borderId="0" xfId="0" applyNumberFormat="1" applyFont="1"/>
    <xf numFmtId="1" fontId="7" fillId="0" borderId="0" xfId="0" applyNumberFormat="1" applyFont="1" applyAlignment="1">
      <alignment horizontal="center"/>
    </xf>
    <xf numFmtId="2" fontId="7" fillId="0" borderId="0" xfId="0" applyNumberFormat="1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 applyAlignment="1">
      <alignment horizontal="center"/>
    </xf>
    <xf numFmtId="1" fontId="14" fillId="0" borderId="6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1" fontId="14" fillId="0" borderId="0" xfId="0" applyNumberFormat="1" applyFont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1" fontId="16" fillId="0" borderId="0" xfId="0" applyNumberFormat="1" applyFont="1"/>
    <xf numFmtId="0" fontId="16" fillId="0" borderId="0" xfId="0" applyFont="1" applyAlignment="1">
      <alignment horizontal="right"/>
    </xf>
    <xf numFmtId="1" fontId="14" fillId="0" borderId="1" xfId="0" applyNumberFormat="1" applyFont="1" applyBorder="1"/>
    <xf numFmtId="1" fontId="17" fillId="0" borderId="18" xfId="0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5" borderId="0" xfId="0" applyFont="1" applyFill="1"/>
    <xf numFmtId="0" fontId="16" fillId="5" borderId="0" xfId="0" applyFont="1" applyFill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/>
    <xf numFmtId="0" fontId="16" fillId="6" borderId="0" xfId="0" applyFont="1" applyFill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16" fillId="6" borderId="0" xfId="0" applyFont="1" applyFill="1" applyAlignment="1">
      <alignment horizontal="center" vertical="center"/>
    </xf>
    <xf numFmtId="2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Border="1" applyAlignment="1">
      <alignment horizontal="center"/>
    </xf>
    <xf numFmtId="0" fontId="16" fillId="7" borderId="0" xfId="0" applyFont="1" applyFill="1"/>
    <xf numFmtId="0" fontId="16" fillId="7" borderId="0" xfId="0" applyFont="1" applyFill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/>
    <xf numFmtId="0" fontId="16" fillId="9" borderId="0" xfId="0" applyFont="1" applyFill="1" applyAlignment="1">
      <alignment horizontal="center"/>
    </xf>
    <xf numFmtId="0" fontId="20" fillId="9" borderId="4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16" fillId="9" borderId="0" xfId="0" applyFont="1" applyFill="1" applyAlignment="1">
      <alignment horizontal="center" vertical="center"/>
    </xf>
    <xf numFmtId="0" fontId="20" fillId="9" borderId="1" xfId="0" applyFont="1" applyFill="1" applyBorder="1" applyAlignment="1">
      <alignment horizontal="center"/>
    </xf>
    <xf numFmtId="0" fontId="16" fillId="10" borderId="0" xfId="0" applyFont="1" applyFill="1"/>
    <xf numFmtId="0" fontId="16" fillId="10" borderId="0" xfId="0" applyFont="1" applyFill="1" applyAlignment="1">
      <alignment horizontal="center"/>
    </xf>
    <xf numFmtId="0" fontId="20" fillId="10" borderId="1" xfId="0" applyFont="1" applyFill="1" applyBorder="1" applyAlignment="1">
      <alignment horizontal="center"/>
    </xf>
    <xf numFmtId="0" fontId="20" fillId="10" borderId="0" xfId="0" applyFont="1" applyFill="1" applyBorder="1" applyAlignment="1">
      <alignment horizontal="center"/>
    </xf>
    <xf numFmtId="0" fontId="16" fillId="10" borderId="0" xfId="0" applyFont="1" applyFill="1" applyAlignment="1">
      <alignment horizontal="center" vertical="center"/>
    </xf>
    <xf numFmtId="2" fontId="16" fillId="10" borderId="0" xfId="0" applyNumberFormat="1" applyFont="1" applyFill="1" applyAlignment="1">
      <alignment horizontal="center" vertical="center"/>
    </xf>
    <xf numFmtId="0" fontId="16" fillId="10" borderId="0" xfId="0" applyFont="1" applyFill="1" applyBorder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center"/>
    </xf>
    <xf numFmtId="0" fontId="16" fillId="11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center"/>
    </xf>
    <xf numFmtId="0" fontId="20" fillId="12" borderId="1" xfId="0" applyFont="1" applyFill="1" applyBorder="1" applyAlignment="1">
      <alignment horizontal="center"/>
    </xf>
    <xf numFmtId="0" fontId="20" fillId="12" borderId="0" xfId="0" applyFont="1" applyFill="1" applyBorder="1" applyAlignment="1">
      <alignment horizontal="center"/>
    </xf>
    <xf numFmtId="0" fontId="16" fillId="12" borderId="0" xfId="0" applyFont="1" applyFill="1" applyAlignment="1">
      <alignment horizontal="center" vertical="center"/>
    </xf>
    <xf numFmtId="2" fontId="16" fillId="11" borderId="0" xfId="0" applyNumberFormat="1" applyFont="1" applyFill="1" applyAlignment="1">
      <alignment horizontal="center" vertical="center"/>
    </xf>
    <xf numFmtId="0" fontId="20" fillId="7" borderId="4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9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12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2" fontId="0" fillId="0" borderId="0" xfId="0" applyNumberFormat="1"/>
    <xf numFmtId="1" fontId="16" fillId="7" borderId="0" xfId="0" applyNumberFormat="1" applyFont="1" applyFill="1" applyAlignment="1">
      <alignment horizontal="center" vertical="center"/>
    </xf>
    <xf numFmtId="1" fontId="16" fillId="11" borderId="0" xfId="0" applyNumberFormat="1" applyFont="1" applyFill="1" applyAlignment="1">
      <alignment horizontal="center" vertical="center"/>
    </xf>
    <xf numFmtId="1" fontId="16" fillId="10" borderId="0" xfId="0" applyNumberFormat="1" applyFont="1" applyFill="1" applyAlignment="1">
      <alignment horizontal="center" vertical="center"/>
    </xf>
    <xf numFmtId="1" fontId="16" fillId="9" borderId="0" xfId="0" applyNumberFormat="1" applyFont="1" applyFill="1" applyAlignment="1">
      <alignment horizontal="center" vertical="center"/>
    </xf>
    <xf numFmtId="1" fontId="0" fillId="0" borderId="0" xfId="0" applyNumberFormat="1"/>
    <xf numFmtId="1" fontId="16" fillId="6" borderId="0" xfId="0" applyNumberFormat="1" applyFont="1" applyFill="1" applyAlignment="1">
      <alignment horizontal="center" vertical="center"/>
    </xf>
    <xf numFmtId="1" fontId="16" fillId="5" borderId="0" xfId="0" applyNumberFormat="1" applyFont="1" applyFill="1" applyAlignment="1">
      <alignment horizontal="center" vertical="center"/>
    </xf>
    <xf numFmtId="1" fontId="16" fillId="8" borderId="0" xfId="0" applyNumberFormat="1" applyFont="1" applyFill="1" applyAlignment="1">
      <alignment horizontal="center" vertical="center"/>
    </xf>
    <xf numFmtId="1" fontId="16" fillId="1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1"/>
  <sheetViews>
    <sheetView workbookViewId="0">
      <selection activeCell="H11" sqref="H11"/>
    </sheetView>
  </sheetViews>
  <sheetFormatPr defaultRowHeight="15" x14ac:dyDescent="0.25"/>
  <cols>
    <col min="1" max="1" width="4.7109375" customWidth="1"/>
    <col min="2" max="2" width="50.140625" customWidth="1"/>
    <col min="3" max="3" width="9.5703125" customWidth="1"/>
  </cols>
  <sheetData>
    <row r="2" spans="1:5" x14ac:dyDescent="0.25">
      <c r="A2" s="133" t="s">
        <v>124</v>
      </c>
      <c r="B2" s="133"/>
      <c r="C2" s="133"/>
      <c r="D2" s="133"/>
      <c r="E2" s="133"/>
    </row>
    <row r="3" spans="1:5" ht="15.75" x14ac:dyDescent="0.25">
      <c r="A3" s="134" t="s">
        <v>125</v>
      </c>
      <c r="B3" s="134" t="s">
        <v>126</v>
      </c>
      <c r="C3" s="134" t="s">
        <v>127</v>
      </c>
      <c r="D3" s="134"/>
      <c r="E3" s="134"/>
    </row>
    <row r="4" spans="1:5" ht="31.5" x14ac:dyDescent="0.25">
      <c r="A4" s="134"/>
      <c r="B4" s="134"/>
      <c r="C4" s="12" t="s">
        <v>128</v>
      </c>
      <c r="D4" s="12" t="s">
        <v>129</v>
      </c>
      <c r="E4" s="12" t="s">
        <v>130</v>
      </c>
    </row>
    <row r="5" spans="1:5" ht="15.75" x14ac:dyDescent="0.25">
      <c r="A5" s="13"/>
      <c r="B5" s="14" t="s">
        <v>131</v>
      </c>
      <c r="C5" s="13"/>
      <c r="D5" s="13"/>
      <c r="E5" s="13"/>
    </row>
    <row r="6" spans="1:5" ht="69.75" customHeight="1" x14ac:dyDescent="0.25">
      <c r="A6" s="13">
        <v>1</v>
      </c>
      <c r="B6" s="13" t="s">
        <v>132</v>
      </c>
      <c r="C6" s="12">
        <v>4</v>
      </c>
      <c r="D6" s="12">
        <v>4</v>
      </c>
      <c r="E6" s="12">
        <v>3</v>
      </c>
    </row>
    <row r="7" spans="1:5" ht="31.5" x14ac:dyDescent="0.25">
      <c r="A7" s="13">
        <v>2</v>
      </c>
      <c r="B7" s="13" t="s">
        <v>133</v>
      </c>
      <c r="C7" s="12">
        <v>4</v>
      </c>
      <c r="D7" s="12">
        <v>4</v>
      </c>
      <c r="E7" s="12">
        <v>3</v>
      </c>
    </row>
    <row r="8" spans="1:5" ht="15.75" x14ac:dyDescent="0.25">
      <c r="A8" s="13"/>
      <c r="B8" s="14" t="s">
        <v>134</v>
      </c>
      <c r="C8" s="12"/>
      <c r="D8" s="12"/>
      <c r="E8" s="12"/>
    </row>
    <row r="9" spans="1:5" ht="33.75" customHeight="1" x14ac:dyDescent="0.25">
      <c r="A9" s="13">
        <v>3</v>
      </c>
      <c r="B9" s="13" t="s">
        <v>135</v>
      </c>
      <c r="C9" s="12">
        <v>4</v>
      </c>
      <c r="D9" s="12">
        <v>4</v>
      </c>
      <c r="E9" s="12">
        <v>3</v>
      </c>
    </row>
    <row r="10" spans="1:5" ht="25.5" customHeight="1" x14ac:dyDescent="0.25">
      <c r="A10" s="13">
        <v>4</v>
      </c>
      <c r="B10" s="13" t="s">
        <v>136</v>
      </c>
      <c r="C10" s="12">
        <v>4</v>
      </c>
      <c r="D10" s="12">
        <v>4</v>
      </c>
      <c r="E10" s="12">
        <v>4</v>
      </c>
    </row>
    <row r="11" spans="1:5" ht="44.25" customHeight="1" x14ac:dyDescent="0.25">
      <c r="A11" s="13">
        <v>5</v>
      </c>
      <c r="B11" s="13" t="s">
        <v>137</v>
      </c>
      <c r="C11" s="12">
        <v>3</v>
      </c>
      <c r="D11" s="12">
        <v>3</v>
      </c>
      <c r="E11" s="12">
        <v>4</v>
      </c>
    </row>
    <row r="12" spans="1:5" ht="38.25" customHeight="1" x14ac:dyDescent="0.25">
      <c r="A12" s="13">
        <v>6</v>
      </c>
      <c r="B12" s="13" t="s">
        <v>138</v>
      </c>
      <c r="C12" s="12">
        <v>3</v>
      </c>
      <c r="D12" s="12">
        <v>4</v>
      </c>
      <c r="E12" s="12">
        <v>3</v>
      </c>
    </row>
    <row r="13" spans="1:5" ht="49.5" customHeight="1" x14ac:dyDescent="0.25">
      <c r="A13" s="13">
        <v>7</v>
      </c>
      <c r="B13" s="13" t="s">
        <v>139</v>
      </c>
      <c r="C13" s="12">
        <v>4</v>
      </c>
      <c r="D13" s="12">
        <v>3</v>
      </c>
      <c r="E13" s="12">
        <v>3</v>
      </c>
    </row>
    <row r="14" spans="1:5" ht="31.5" x14ac:dyDescent="0.25">
      <c r="A14" s="13">
        <v>8</v>
      </c>
      <c r="B14" s="13" t="s">
        <v>140</v>
      </c>
      <c r="C14" s="12">
        <v>3</v>
      </c>
      <c r="D14" s="12">
        <v>3</v>
      </c>
      <c r="E14" s="12">
        <v>3</v>
      </c>
    </row>
    <row r="15" spans="1:5" ht="22.5" customHeight="1" x14ac:dyDescent="0.25">
      <c r="A15" s="13">
        <v>9</v>
      </c>
      <c r="B15" s="13" t="s">
        <v>141</v>
      </c>
      <c r="C15" s="12">
        <v>3</v>
      </c>
      <c r="D15" s="12">
        <v>4</v>
      </c>
      <c r="E15" s="12">
        <v>4</v>
      </c>
    </row>
    <row r="16" spans="1:5" ht="49.5" customHeight="1" x14ac:dyDescent="0.25">
      <c r="A16" s="13">
        <v>10</v>
      </c>
      <c r="B16" s="13" t="s">
        <v>142</v>
      </c>
      <c r="C16" s="12">
        <v>4</v>
      </c>
      <c r="D16" s="12">
        <v>4</v>
      </c>
      <c r="E16" s="12">
        <v>3</v>
      </c>
    </row>
    <row r="17" spans="1:5" ht="52.5" customHeight="1" x14ac:dyDescent="0.25">
      <c r="A17" s="13">
        <v>11</v>
      </c>
      <c r="B17" s="13" t="s">
        <v>143</v>
      </c>
      <c r="C17" s="12">
        <v>4</v>
      </c>
      <c r="D17" s="12">
        <v>3</v>
      </c>
      <c r="E17" s="12">
        <v>2</v>
      </c>
    </row>
    <row r="18" spans="1:5" ht="15.75" x14ac:dyDescent="0.25">
      <c r="A18" s="13"/>
      <c r="B18" s="14" t="s">
        <v>144</v>
      </c>
      <c r="C18" s="12"/>
      <c r="D18" s="12"/>
      <c r="E18" s="12"/>
    </row>
    <row r="19" spans="1:5" ht="35.25" customHeight="1" x14ac:dyDescent="0.25">
      <c r="A19" s="13">
        <v>12</v>
      </c>
      <c r="B19" s="13" t="s">
        <v>145</v>
      </c>
      <c r="C19" s="12">
        <v>4</v>
      </c>
      <c r="D19" s="12">
        <v>4</v>
      </c>
      <c r="E19" s="12">
        <v>4</v>
      </c>
    </row>
    <row r="20" spans="1:5" ht="31.5" x14ac:dyDescent="0.25">
      <c r="A20" s="13">
        <v>13</v>
      </c>
      <c r="B20" s="13" t="s">
        <v>146</v>
      </c>
      <c r="C20" s="12">
        <v>4</v>
      </c>
      <c r="D20" s="12">
        <v>4</v>
      </c>
      <c r="E20" s="12">
        <v>4</v>
      </c>
    </row>
    <row r="21" spans="1:5" ht="15.75" x14ac:dyDescent="0.25">
      <c r="A21" s="13"/>
      <c r="B21" s="14" t="s">
        <v>147</v>
      </c>
      <c r="C21" s="12"/>
      <c r="D21" s="12"/>
      <c r="E21" s="12"/>
    </row>
    <row r="22" spans="1:5" ht="15.75" x14ac:dyDescent="0.25">
      <c r="A22" s="13">
        <v>14</v>
      </c>
      <c r="B22" s="13" t="s">
        <v>148</v>
      </c>
      <c r="C22" s="12">
        <v>4</v>
      </c>
      <c r="D22" s="12">
        <v>4</v>
      </c>
      <c r="E22" s="12">
        <v>3</v>
      </c>
    </row>
    <row r="23" spans="1:5" ht="31.5" x14ac:dyDescent="0.25">
      <c r="A23" s="13">
        <v>15</v>
      </c>
      <c r="B23" s="13" t="s">
        <v>149</v>
      </c>
      <c r="C23" s="12">
        <v>3</v>
      </c>
      <c r="D23" s="12">
        <v>4</v>
      </c>
      <c r="E23" s="12">
        <v>3</v>
      </c>
    </row>
    <row r="24" spans="1:5" ht="36.75" customHeight="1" x14ac:dyDescent="0.25">
      <c r="A24" s="13">
        <v>16</v>
      </c>
      <c r="B24" s="13" t="s">
        <v>150</v>
      </c>
      <c r="C24" s="12">
        <v>3</v>
      </c>
      <c r="D24" s="12">
        <v>4</v>
      </c>
      <c r="E24" s="12">
        <v>3</v>
      </c>
    </row>
    <row r="25" spans="1:5" ht="15.75" x14ac:dyDescent="0.25">
      <c r="A25" s="15"/>
      <c r="B25" s="16" t="s">
        <v>3</v>
      </c>
      <c r="C25" s="17">
        <f>SUM(C6:C24)/64*100</f>
        <v>90.625</v>
      </c>
      <c r="D25" s="17">
        <f t="shared" ref="D25:E25" si="0">SUM(D6:D24)/64*100</f>
        <v>93.75</v>
      </c>
      <c r="E25" s="17">
        <f t="shared" si="0"/>
        <v>81.25</v>
      </c>
    </row>
    <row r="26" spans="1:5" ht="30" x14ac:dyDescent="0.25">
      <c r="A26" s="15"/>
      <c r="B26" s="16" t="s">
        <v>151</v>
      </c>
      <c r="C26" s="18" t="str">
        <f>IF(C25&lt;25,"Sangat Tidak Valid",IF(C25&lt;62.5,"Tidak Valid",IF(C25&lt;81.25,"Valid","Sangat Valid")))</f>
        <v>Sangat Valid</v>
      </c>
      <c r="D26" s="18" t="str">
        <f t="shared" ref="D26:E26" si="1">IF(D25&lt;25,"Sangat Tidak Valid",IF(D25&lt;62.5,"Tidak Valid",IF(D25&lt;81.25,"Valid","Sangat Valid")))</f>
        <v>Sangat Valid</v>
      </c>
      <c r="E26" s="18" t="str">
        <f t="shared" si="1"/>
        <v>Sangat Valid</v>
      </c>
    </row>
    <row r="27" spans="1:5" x14ac:dyDescent="0.25">
      <c r="C27" s="19"/>
    </row>
    <row r="28" spans="1:5" x14ac:dyDescent="0.25">
      <c r="C28" s="19"/>
    </row>
    <row r="29" spans="1:5" x14ac:dyDescent="0.25">
      <c r="A29" s="133" t="s">
        <v>152</v>
      </c>
      <c r="B29" s="133"/>
      <c r="C29" s="133"/>
      <c r="D29" s="133"/>
      <c r="E29" s="133"/>
    </row>
    <row r="30" spans="1:5" ht="15.75" x14ac:dyDescent="0.25">
      <c r="A30" s="134" t="s">
        <v>0</v>
      </c>
      <c r="B30" s="134" t="s">
        <v>126</v>
      </c>
      <c r="C30" s="134" t="s">
        <v>153</v>
      </c>
      <c r="D30" s="134"/>
      <c r="E30" s="134"/>
    </row>
    <row r="31" spans="1:5" ht="31.5" x14ac:dyDescent="0.25">
      <c r="A31" s="134"/>
      <c r="B31" s="134"/>
      <c r="C31" s="12" t="s">
        <v>154</v>
      </c>
      <c r="D31" s="12" t="s">
        <v>155</v>
      </c>
      <c r="E31" s="12" t="s">
        <v>130</v>
      </c>
    </row>
    <row r="32" spans="1:5" ht="15.75" x14ac:dyDescent="0.25">
      <c r="A32" s="13"/>
      <c r="B32" s="14" t="s">
        <v>131</v>
      </c>
      <c r="C32" s="13"/>
      <c r="D32" s="13"/>
      <c r="E32" s="13"/>
    </row>
    <row r="33" spans="1:5" ht="63" x14ac:dyDescent="0.25">
      <c r="A33" s="13">
        <v>1</v>
      </c>
      <c r="B33" s="13" t="s">
        <v>156</v>
      </c>
      <c r="C33" s="13">
        <v>4</v>
      </c>
      <c r="D33" s="13">
        <v>4</v>
      </c>
      <c r="E33" s="13">
        <v>2</v>
      </c>
    </row>
    <row r="34" spans="1:5" ht="15.75" x14ac:dyDescent="0.25">
      <c r="A34" s="13">
        <v>2</v>
      </c>
      <c r="B34" s="13" t="s">
        <v>157</v>
      </c>
      <c r="C34" s="13">
        <v>4</v>
      </c>
      <c r="D34" s="13">
        <v>4</v>
      </c>
      <c r="E34" s="13">
        <v>4</v>
      </c>
    </row>
    <row r="35" spans="1:5" ht="15.75" x14ac:dyDescent="0.25">
      <c r="A35" s="13"/>
      <c r="B35" s="14" t="s">
        <v>134</v>
      </c>
      <c r="C35" s="13"/>
      <c r="D35" s="13"/>
      <c r="E35" s="13"/>
    </row>
    <row r="36" spans="1:5" ht="31.5" x14ac:dyDescent="0.25">
      <c r="A36" s="13">
        <v>3</v>
      </c>
      <c r="B36" s="13" t="s">
        <v>158</v>
      </c>
      <c r="C36" s="13">
        <v>4</v>
      </c>
      <c r="D36" s="13">
        <v>4</v>
      </c>
      <c r="E36" s="13">
        <v>3</v>
      </c>
    </row>
    <row r="37" spans="1:5" ht="31.5" x14ac:dyDescent="0.25">
      <c r="A37" s="13">
        <v>4</v>
      </c>
      <c r="B37" s="13" t="s">
        <v>159</v>
      </c>
      <c r="C37" s="13">
        <v>3</v>
      </c>
      <c r="D37" s="13">
        <v>4</v>
      </c>
      <c r="E37" s="13">
        <v>4</v>
      </c>
    </row>
    <row r="38" spans="1:5" ht="31.5" x14ac:dyDescent="0.25">
      <c r="A38" s="13">
        <v>5</v>
      </c>
      <c r="B38" s="13" t="s">
        <v>160</v>
      </c>
      <c r="C38" s="13">
        <v>3</v>
      </c>
      <c r="D38" s="13">
        <v>4</v>
      </c>
      <c r="E38" s="13">
        <v>3</v>
      </c>
    </row>
    <row r="39" spans="1:5" ht="31.5" x14ac:dyDescent="0.25">
      <c r="A39" s="13">
        <v>6</v>
      </c>
      <c r="B39" s="13" t="s">
        <v>161</v>
      </c>
      <c r="C39" s="13">
        <v>3</v>
      </c>
      <c r="D39" s="13">
        <v>3</v>
      </c>
      <c r="E39" s="13">
        <v>3</v>
      </c>
    </row>
    <row r="40" spans="1:5" ht="31.5" x14ac:dyDescent="0.25">
      <c r="A40" s="13">
        <v>7</v>
      </c>
      <c r="B40" s="13" t="s">
        <v>162</v>
      </c>
      <c r="C40" s="13">
        <v>3</v>
      </c>
      <c r="D40" s="13">
        <v>4</v>
      </c>
      <c r="E40" s="13">
        <v>3</v>
      </c>
    </row>
    <row r="41" spans="1:5" ht="31.5" x14ac:dyDescent="0.25">
      <c r="A41" s="13">
        <v>8</v>
      </c>
      <c r="B41" s="13" t="s">
        <v>163</v>
      </c>
      <c r="C41" s="13">
        <v>4</v>
      </c>
      <c r="D41" s="13">
        <v>4</v>
      </c>
      <c r="E41" s="13">
        <v>4</v>
      </c>
    </row>
    <row r="42" spans="1:5" ht="31.5" x14ac:dyDescent="0.25">
      <c r="A42" s="13">
        <v>9</v>
      </c>
      <c r="B42" s="13" t="s">
        <v>164</v>
      </c>
      <c r="C42" s="13">
        <v>3</v>
      </c>
      <c r="D42" s="13">
        <v>4</v>
      </c>
      <c r="E42" s="13">
        <v>3</v>
      </c>
    </row>
    <row r="43" spans="1:5" ht="31.5" x14ac:dyDescent="0.25">
      <c r="A43" s="13">
        <v>10</v>
      </c>
      <c r="B43" s="13" t="s">
        <v>165</v>
      </c>
      <c r="C43" s="13">
        <v>4</v>
      </c>
      <c r="D43" s="13">
        <v>4</v>
      </c>
      <c r="E43" s="13">
        <v>3</v>
      </c>
    </row>
    <row r="44" spans="1:5" ht="15.75" x14ac:dyDescent="0.25">
      <c r="A44" s="13">
        <v>11</v>
      </c>
      <c r="B44" s="13" t="s">
        <v>166</v>
      </c>
      <c r="C44" s="13">
        <v>4</v>
      </c>
      <c r="D44" s="13">
        <v>4</v>
      </c>
      <c r="E44" s="13">
        <v>3</v>
      </c>
    </row>
    <row r="45" spans="1:5" ht="47.25" x14ac:dyDescent="0.25">
      <c r="A45" s="13">
        <v>12</v>
      </c>
      <c r="B45" s="13" t="s">
        <v>139</v>
      </c>
      <c r="C45" s="13">
        <v>4</v>
      </c>
      <c r="D45" s="13">
        <v>3</v>
      </c>
      <c r="E45" s="13">
        <v>3</v>
      </c>
    </row>
    <row r="46" spans="1:5" ht="31.5" x14ac:dyDescent="0.25">
      <c r="A46" s="13">
        <v>13</v>
      </c>
      <c r="B46" s="13" t="s">
        <v>167</v>
      </c>
      <c r="C46" s="13">
        <v>3</v>
      </c>
      <c r="D46" s="13">
        <v>3</v>
      </c>
      <c r="E46" s="13">
        <v>4</v>
      </c>
    </row>
    <row r="47" spans="1:5" ht="31.5" x14ac:dyDescent="0.25">
      <c r="A47" s="13">
        <v>14</v>
      </c>
      <c r="B47" s="13" t="s">
        <v>168</v>
      </c>
      <c r="C47" s="13">
        <v>3</v>
      </c>
      <c r="D47" s="13">
        <v>3</v>
      </c>
      <c r="E47" s="13">
        <v>3</v>
      </c>
    </row>
    <row r="48" spans="1:5" ht="31.5" x14ac:dyDescent="0.25">
      <c r="A48" s="13">
        <v>15</v>
      </c>
      <c r="B48" s="13" t="s">
        <v>169</v>
      </c>
      <c r="C48" s="13">
        <v>4</v>
      </c>
      <c r="D48" s="13">
        <v>4</v>
      </c>
      <c r="E48" s="13">
        <v>3</v>
      </c>
    </row>
    <row r="49" spans="1:5" ht="31.5" x14ac:dyDescent="0.25">
      <c r="A49" s="13">
        <v>16</v>
      </c>
      <c r="B49" s="13" t="s">
        <v>170</v>
      </c>
      <c r="C49" s="13">
        <v>4</v>
      </c>
      <c r="D49" s="13">
        <v>4</v>
      </c>
      <c r="E49" s="13">
        <v>2</v>
      </c>
    </row>
    <row r="50" spans="1:5" ht="47.25" x14ac:dyDescent="0.25">
      <c r="A50" s="13">
        <v>17</v>
      </c>
      <c r="B50" s="13" t="s">
        <v>143</v>
      </c>
      <c r="C50" s="13">
        <v>4</v>
      </c>
      <c r="D50" s="13">
        <v>4</v>
      </c>
      <c r="E50" s="13">
        <v>3</v>
      </c>
    </row>
    <row r="51" spans="1:5" ht="15.75" x14ac:dyDescent="0.25">
      <c r="A51" s="13"/>
      <c r="B51" s="14" t="s">
        <v>144</v>
      </c>
      <c r="C51" s="13"/>
      <c r="D51" s="13"/>
      <c r="E51" s="13"/>
    </row>
    <row r="52" spans="1:5" ht="31.5" x14ac:dyDescent="0.25">
      <c r="A52" s="13">
        <v>18</v>
      </c>
      <c r="B52" s="13" t="s">
        <v>145</v>
      </c>
      <c r="C52" s="13">
        <v>4</v>
      </c>
      <c r="D52" s="13">
        <v>4</v>
      </c>
      <c r="E52" s="13">
        <v>4</v>
      </c>
    </row>
    <row r="53" spans="1:5" ht="31.5" x14ac:dyDescent="0.25">
      <c r="A53" s="13">
        <v>19</v>
      </c>
      <c r="B53" s="13" t="s">
        <v>146</v>
      </c>
      <c r="C53" s="13">
        <v>4</v>
      </c>
      <c r="D53" s="13">
        <v>4</v>
      </c>
      <c r="E53" s="13">
        <v>3</v>
      </c>
    </row>
    <row r="54" spans="1:5" ht="15.75" x14ac:dyDescent="0.25">
      <c r="A54" s="15"/>
      <c r="B54" s="16" t="s">
        <v>3</v>
      </c>
      <c r="C54" s="20">
        <f>SUM(C33:C53)/76*100</f>
        <v>90.789473684210535</v>
      </c>
      <c r="D54" s="20">
        <f t="shared" ref="D54:E54" si="2">SUM(D33:D53)/76*100</f>
        <v>94.73684210526315</v>
      </c>
      <c r="E54" s="20">
        <f t="shared" si="2"/>
        <v>78.94736842105263</v>
      </c>
    </row>
    <row r="55" spans="1:5" ht="30" x14ac:dyDescent="0.25">
      <c r="A55" s="15"/>
      <c r="B55" s="16" t="s">
        <v>151</v>
      </c>
      <c r="C55" s="18" t="str">
        <f>IF(C54&lt;25,"Sangat Tidak Valid",IF(C54&lt;62.5,"Tidak Valid",IF(C54&lt;81.25,"Valid","Sangat Valid")))</f>
        <v>Sangat Valid</v>
      </c>
      <c r="D55" s="18" t="str">
        <f t="shared" ref="D55:E55" si="3">IF(D54&lt;25,"Sangat Tidak Valid",IF(D54&lt;62.5,"Tidak Valid",IF(D54&lt;81.25,"Valid","Sangat Valid")))</f>
        <v>Sangat Valid</v>
      </c>
      <c r="E55" s="18" t="str">
        <f t="shared" si="3"/>
        <v>Valid</v>
      </c>
    </row>
    <row r="58" spans="1:5" x14ac:dyDescent="0.25">
      <c r="A58" s="133" t="s">
        <v>171</v>
      </c>
      <c r="B58" s="133"/>
      <c r="C58" s="133"/>
      <c r="D58" s="133"/>
    </row>
    <row r="59" spans="1:5" ht="15.75" x14ac:dyDescent="0.25">
      <c r="A59" s="134" t="s">
        <v>0</v>
      </c>
      <c r="B59" s="134" t="s">
        <v>172</v>
      </c>
      <c r="C59" s="13" t="s">
        <v>127</v>
      </c>
      <c r="D59" s="13"/>
    </row>
    <row r="60" spans="1:5" ht="31.5" x14ac:dyDescent="0.25">
      <c r="A60" s="134"/>
      <c r="B60" s="134"/>
      <c r="C60" s="12" t="s">
        <v>154</v>
      </c>
      <c r="D60" s="12" t="s">
        <v>130</v>
      </c>
    </row>
    <row r="61" spans="1:5" ht="15.75" x14ac:dyDescent="0.25">
      <c r="A61" s="13" t="s">
        <v>173</v>
      </c>
      <c r="B61" s="14" t="s">
        <v>174</v>
      </c>
      <c r="C61" s="14"/>
      <c r="D61" s="14"/>
    </row>
    <row r="62" spans="1:5" ht="15.75" x14ac:dyDescent="0.25">
      <c r="A62" s="13" t="s">
        <v>34</v>
      </c>
      <c r="B62" s="14" t="s">
        <v>175</v>
      </c>
      <c r="C62" s="14"/>
      <c r="D62" s="14"/>
    </row>
    <row r="63" spans="1:5" ht="31.5" x14ac:dyDescent="0.25">
      <c r="A63" s="13"/>
      <c r="B63" s="21" t="s">
        <v>176</v>
      </c>
      <c r="C63" s="13">
        <v>4</v>
      </c>
      <c r="D63" s="13">
        <v>3</v>
      </c>
    </row>
    <row r="64" spans="1:5" ht="31.5" x14ac:dyDescent="0.25">
      <c r="A64" s="13"/>
      <c r="B64" s="21" t="s">
        <v>177</v>
      </c>
      <c r="C64" s="13">
        <v>4</v>
      </c>
      <c r="D64" s="13">
        <v>3</v>
      </c>
    </row>
    <row r="65" spans="1:4" ht="31.5" x14ac:dyDescent="0.25">
      <c r="A65" s="13"/>
      <c r="B65" s="21" t="s">
        <v>178</v>
      </c>
      <c r="C65" s="13">
        <v>4</v>
      </c>
      <c r="D65" s="13">
        <v>3</v>
      </c>
    </row>
    <row r="66" spans="1:4" ht="15.75" x14ac:dyDescent="0.25">
      <c r="A66" s="13" t="s">
        <v>179</v>
      </c>
      <c r="B66" s="14" t="s">
        <v>180</v>
      </c>
      <c r="C66" s="14"/>
      <c r="D66" s="14"/>
    </row>
    <row r="67" spans="1:4" ht="15.75" x14ac:dyDescent="0.25">
      <c r="A67" s="13"/>
      <c r="B67" s="21" t="s">
        <v>181</v>
      </c>
      <c r="C67" s="13">
        <v>4</v>
      </c>
      <c r="D67" s="13">
        <v>3</v>
      </c>
    </row>
    <row r="68" spans="1:4" ht="15.75" x14ac:dyDescent="0.25">
      <c r="A68" s="13"/>
      <c r="B68" s="21" t="s">
        <v>182</v>
      </c>
      <c r="C68" s="13">
        <v>4</v>
      </c>
      <c r="D68" s="13">
        <v>3</v>
      </c>
    </row>
    <row r="69" spans="1:4" ht="31.5" x14ac:dyDescent="0.25">
      <c r="A69" s="13"/>
      <c r="B69" s="21" t="s">
        <v>183</v>
      </c>
      <c r="C69" s="13">
        <v>3</v>
      </c>
      <c r="D69" s="13">
        <v>3</v>
      </c>
    </row>
    <row r="70" spans="1:4" ht="15.75" x14ac:dyDescent="0.25">
      <c r="A70" s="13" t="s">
        <v>98</v>
      </c>
      <c r="B70" s="14" t="s">
        <v>184</v>
      </c>
      <c r="C70" s="14"/>
      <c r="D70" s="14"/>
    </row>
    <row r="71" spans="1:4" ht="47.25" x14ac:dyDescent="0.25">
      <c r="A71" s="13"/>
      <c r="B71" s="21" t="s">
        <v>185</v>
      </c>
      <c r="C71" s="13">
        <v>3</v>
      </c>
      <c r="D71" s="13">
        <v>4</v>
      </c>
    </row>
    <row r="72" spans="1:4" ht="31.5" x14ac:dyDescent="0.25">
      <c r="A72" s="13"/>
      <c r="B72" s="21" t="s">
        <v>186</v>
      </c>
      <c r="C72" s="13">
        <v>3</v>
      </c>
      <c r="D72" s="13">
        <v>4</v>
      </c>
    </row>
    <row r="73" spans="1:4" ht="15.75" x14ac:dyDescent="0.25">
      <c r="A73" s="13" t="s">
        <v>187</v>
      </c>
      <c r="B73" s="14" t="s">
        <v>188</v>
      </c>
      <c r="C73" s="14"/>
      <c r="D73" s="14"/>
    </row>
    <row r="74" spans="1:4" ht="15.75" x14ac:dyDescent="0.25">
      <c r="A74" s="13"/>
      <c r="B74" s="21" t="s">
        <v>189</v>
      </c>
      <c r="C74" s="13">
        <v>4</v>
      </c>
      <c r="D74" s="13">
        <v>3</v>
      </c>
    </row>
    <row r="75" spans="1:4" ht="15.75" x14ac:dyDescent="0.25">
      <c r="A75" s="13"/>
      <c r="B75" s="21" t="s">
        <v>190</v>
      </c>
      <c r="C75" s="13">
        <v>4</v>
      </c>
      <c r="D75" s="13">
        <v>4</v>
      </c>
    </row>
    <row r="76" spans="1:4" ht="15.75" x14ac:dyDescent="0.25">
      <c r="A76" s="13" t="s">
        <v>32</v>
      </c>
      <c r="B76" s="14" t="s">
        <v>191</v>
      </c>
      <c r="C76" s="14"/>
      <c r="D76" s="14"/>
    </row>
    <row r="77" spans="1:4" ht="15.75" x14ac:dyDescent="0.25">
      <c r="A77" s="13" t="s">
        <v>34</v>
      </c>
      <c r="B77" s="14" t="s">
        <v>192</v>
      </c>
      <c r="C77" s="14"/>
      <c r="D77" s="14"/>
    </row>
    <row r="78" spans="1:4" ht="31.5" x14ac:dyDescent="0.25">
      <c r="A78" s="13"/>
      <c r="B78" s="13" t="s">
        <v>193</v>
      </c>
      <c r="C78" s="13">
        <v>4</v>
      </c>
      <c r="D78" s="13">
        <v>4</v>
      </c>
    </row>
    <row r="79" spans="1:4" ht="15.75" x14ac:dyDescent="0.25">
      <c r="A79" s="13" t="s">
        <v>179</v>
      </c>
      <c r="B79" s="14" t="s">
        <v>194</v>
      </c>
      <c r="C79" s="14"/>
      <c r="D79" s="14"/>
    </row>
    <row r="80" spans="1:4" ht="15.75" x14ac:dyDescent="0.25">
      <c r="A80" s="13"/>
      <c r="B80" s="21" t="s">
        <v>195</v>
      </c>
      <c r="C80" s="13">
        <v>3</v>
      </c>
      <c r="D80" s="13">
        <v>3</v>
      </c>
    </row>
    <row r="81" spans="1:4" ht="15.75" x14ac:dyDescent="0.25">
      <c r="A81" s="13"/>
      <c r="B81" s="21" t="s">
        <v>196</v>
      </c>
      <c r="C81" s="13">
        <v>4</v>
      </c>
      <c r="D81" s="13">
        <v>3</v>
      </c>
    </row>
    <row r="82" spans="1:4" ht="15.75" x14ac:dyDescent="0.25">
      <c r="A82" s="13" t="s">
        <v>98</v>
      </c>
      <c r="B82" s="14" t="s">
        <v>197</v>
      </c>
      <c r="C82" s="14"/>
      <c r="D82" s="14"/>
    </row>
    <row r="83" spans="1:4" ht="31.5" x14ac:dyDescent="0.25">
      <c r="A83" s="13"/>
      <c r="B83" s="21" t="s">
        <v>198</v>
      </c>
      <c r="C83" s="13">
        <v>3</v>
      </c>
      <c r="D83" s="13">
        <v>3</v>
      </c>
    </row>
    <row r="84" spans="1:4" ht="15.75" x14ac:dyDescent="0.25">
      <c r="A84" s="13"/>
      <c r="B84" s="21" t="s">
        <v>199</v>
      </c>
      <c r="C84" s="13">
        <v>3</v>
      </c>
      <c r="D84" s="13">
        <v>3</v>
      </c>
    </row>
    <row r="85" spans="1:4" ht="15.75" x14ac:dyDescent="0.25">
      <c r="A85" s="13" t="s">
        <v>187</v>
      </c>
      <c r="B85" s="14" t="s">
        <v>200</v>
      </c>
      <c r="C85" s="14"/>
      <c r="D85" s="14"/>
    </row>
    <row r="86" spans="1:4" ht="15.75" x14ac:dyDescent="0.25">
      <c r="A86" s="13"/>
      <c r="B86" s="21" t="s">
        <v>201</v>
      </c>
      <c r="C86" s="13">
        <v>3</v>
      </c>
      <c r="D86" s="13">
        <v>3</v>
      </c>
    </row>
    <row r="87" spans="1:4" ht="15.75" x14ac:dyDescent="0.25">
      <c r="A87" s="13"/>
      <c r="B87" s="21" t="s">
        <v>202</v>
      </c>
      <c r="C87" s="13">
        <v>3</v>
      </c>
      <c r="D87" s="13">
        <v>3</v>
      </c>
    </row>
    <row r="88" spans="1:4" ht="16.5" customHeight="1" x14ac:dyDescent="0.25">
      <c r="A88" s="13" t="s">
        <v>203</v>
      </c>
      <c r="B88" s="22" t="s">
        <v>204</v>
      </c>
      <c r="C88" s="14"/>
      <c r="D88" s="14"/>
    </row>
    <row r="89" spans="1:4" ht="15.75" x14ac:dyDescent="0.25">
      <c r="A89" s="13"/>
      <c r="B89" s="21" t="s">
        <v>205</v>
      </c>
      <c r="C89" s="13">
        <v>4</v>
      </c>
      <c r="D89" s="13">
        <v>3</v>
      </c>
    </row>
    <row r="90" spans="1:4" ht="15.75" x14ac:dyDescent="0.25">
      <c r="A90" s="13"/>
      <c r="B90" s="21" t="s">
        <v>206</v>
      </c>
      <c r="C90" s="13">
        <v>4</v>
      </c>
      <c r="D90" s="13">
        <v>3</v>
      </c>
    </row>
    <row r="91" spans="1:4" ht="15.75" x14ac:dyDescent="0.25">
      <c r="A91" s="13" t="s">
        <v>207</v>
      </c>
      <c r="B91" s="14" t="s">
        <v>208</v>
      </c>
      <c r="C91" s="14"/>
      <c r="D91" s="14"/>
    </row>
    <row r="92" spans="1:4" ht="15.75" x14ac:dyDescent="0.25">
      <c r="A92" s="13"/>
      <c r="B92" s="21" t="s">
        <v>209</v>
      </c>
      <c r="C92" s="13">
        <v>4</v>
      </c>
      <c r="D92" s="13">
        <v>3</v>
      </c>
    </row>
    <row r="93" spans="1:4" ht="15.75" x14ac:dyDescent="0.25">
      <c r="A93" s="13"/>
      <c r="B93" s="21" t="s">
        <v>210</v>
      </c>
      <c r="C93" s="13">
        <v>4</v>
      </c>
      <c r="D93" s="13">
        <v>3</v>
      </c>
    </row>
    <row r="94" spans="1:4" ht="15.75" x14ac:dyDescent="0.25">
      <c r="A94" s="13" t="s">
        <v>111</v>
      </c>
      <c r="B94" s="14" t="s">
        <v>211</v>
      </c>
      <c r="C94" s="14"/>
      <c r="D94" s="14"/>
    </row>
    <row r="95" spans="1:4" ht="15.75" x14ac:dyDescent="0.25">
      <c r="A95" s="13" t="s">
        <v>34</v>
      </c>
      <c r="B95" s="14" t="s">
        <v>212</v>
      </c>
      <c r="C95" s="14"/>
      <c r="D95" s="14"/>
    </row>
    <row r="96" spans="1:4" ht="15.75" x14ac:dyDescent="0.25">
      <c r="A96" s="13"/>
      <c r="B96" s="21" t="s">
        <v>213</v>
      </c>
      <c r="C96" s="13">
        <v>3</v>
      </c>
      <c r="D96" s="13">
        <v>3</v>
      </c>
    </row>
    <row r="97" spans="1:4" ht="15.75" x14ac:dyDescent="0.25">
      <c r="A97" s="13"/>
      <c r="B97" s="21" t="s">
        <v>214</v>
      </c>
      <c r="C97" s="13">
        <v>3</v>
      </c>
      <c r="D97" s="13">
        <v>3</v>
      </c>
    </row>
    <row r="98" spans="1:4" ht="15.75" x14ac:dyDescent="0.25">
      <c r="A98" s="13"/>
      <c r="B98" s="21" t="s">
        <v>215</v>
      </c>
      <c r="C98" s="13">
        <v>3</v>
      </c>
      <c r="D98" s="13">
        <v>3</v>
      </c>
    </row>
    <row r="99" spans="1:4" ht="15.75" x14ac:dyDescent="0.25">
      <c r="A99" s="13" t="s">
        <v>179</v>
      </c>
      <c r="B99" s="14" t="s">
        <v>216</v>
      </c>
      <c r="C99" s="14"/>
      <c r="D99" s="14"/>
    </row>
    <row r="100" spans="1:4" ht="15.75" x14ac:dyDescent="0.25">
      <c r="A100" s="13"/>
      <c r="B100" s="21" t="s">
        <v>217</v>
      </c>
      <c r="C100" s="13">
        <v>3</v>
      </c>
      <c r="D100" s="13">
        <v>4</v>
      </c>
    </row>
    <row r="101" spans="1:4" ht="31.5" x14ac:dyDescent="0.25">
      <c r="A101" s="13"/>
      <c r="B101" s="21" t="s">
        <v>218</v>
      </c>
      <c r="C101" s="13">
        <v>4</v>
      </c>
      <c r="D101" s="13">
        <v>4</v>
      </c>
    </row>
    <row r="102" spans="1:4" ht="31.5" x14ac:dyDescent="0.25">
      <c r="A102" s="13"/>
      <c r="B102" s="21" t="s">
        <v>219</v>
      </c>
      <c r="C102" s="13">
        <v>3</v>
      </c>
      <c r="D102" s="13">
        <v>4</v>
      </c>
    </row>
    <row r="103" spans="1:4" ht="15.75" x14ac:dyDescent="0.25">
      <c r="A103" s="13" t="s">
        <v>98</v>
      </c>
      <c r="B103" s="14" t="s">
        <v>220</v>
      </c>
      <c r="C103" s="14"/>
      <c r="D103" s="14"/>
    </row>
    <row r="104" spans="1:4" ht="31.5" x14ac:dyDescent="0.25">
      <c r="A104" s="13"/>
      <c r="B104" s="21" t="s">
        <v>221</v>
      </c>
      <c r="C104" s="13">
        <v>4</v>
      </c>
      <c r="D104" s="13">
        <v>3</v>
      </c>
    </row>
    <row r="105" spans="1:4" ht="15.75" x14ac:dyDescent="0.25">
      <c r="A105" s="13"/>
      <c r="B105" s="21" t="s">
        <v>222</v>
      </c>
      <c r="C105" s="13">
        <v>4</v>
      </c>
      <c r="D105" s="13">
        <v>4</v>
      </c>
    </row>
    <row r="106" spans="1:4" ht="15.75" x14ac:dyDescent="0.25">
      <c r="A106" s="13"/>
      <c r="B106" s="21" t="s">
        <v>223</v>
      </c>
      <c r="C106" s="13">
        <v>4</v>
      </c>
      <c r="D106" s="13">
        <v>3</v>
      </c>
    </row>
    <row r="107" spans="1:4" ht="15.75" x14ac:dyDescent="0.25">
      <c r="A107" s="13"/>
      <c r="B107" s="21" t="s">
        <v>224</v>
      </c>
      <c r="C107" s="13">
        <v>4</v>
      </c>
      <c r="D107" s="13">
        <v>3</v>
      </c>
    </row>
    <row r="108" spans="1:4" ht="15.75" x14ac:dyDescent="0.25">
      <c r="A108" s="13"/>
      <c r="B108" s="21" t="s">
        <v>225</v>
      </c>
      <c r="C108" s="13">
        <v>4</v>
      </c>
      <c r="D108" s="13">
        <v>3</v>
      </c>
    </row>
    <row r="109" spans="1:4" ht="15.75" x14ac:dyDescent="0.25">
      <c r="A109" s="13"/>
      <c r="B109" s="13" t="s">
        <v>31</v>
      </c>
      <c r="C109" s="13">
        <f>SUM(C63:C108)/128*100</f>
        <v>89.84375</v>
      </c>
      <c r="D109" s="13">
        <f>SUM(D63:D108)/128*100</f>
        <v>81.25</v>
      </c>
    </row>
    <row r="110" spans="1:4" ht="31.5" x14ac:dyDescent="0.25">
      <c r="A110" s="13"/>
      <c r="B110" s="13" t="s">
        <v>151</v>
      </c>
      <c r="C110" s="13" t="s">
        <v>226</v>
      </c>
      <c r="D110" s="13" t="s">
        <v>227</v>
      </c>
    </row>
    <row r="114" spans="1:4" x14ac:dyDescent="0.25">
      <c r="A114" s="133" t="s">
        <v>228</v>
      </c>
      <c r="B114" s="133"/>
      <c r="C114" s="133"/>
      <c r="D114" s="133"/>
    </row>
    <row r="115" spans="1:4" ht="16.5" customHeight="1" x14ac:dyDescent="0.25">
      <c r="A115" s="134" t="s">
        <v>125</v>
      </c>
      <c r="B115" s="134" t="s">
        <v>126</v>
      </c>
      <c r="C115" s="134" t="s">
        <v>127</v>
      </c>
      <c r="D115" s="134"/>
    </row>
    <row r="116" spans="1:4" ht="31.5" x14ac:dyDescent="0.25">
      <c r="A116" s="134"/>
      <c r="B116" s="134"/>
      <c r="C116" s="12" t="s">
        <v>154</v>
      </c>
      <c r="D116" s="12" t="s">
        <v>130</v>
      </c>
    </row>
    <row r="117" spans="1:4" ht="15.75" x14ac:dyDescent="0.25">
      <c r="A117" s="13" t="s">
        <v>229</v>
      </c>
      <c r="B117" s="14" t="s">
        <v>230</v>
      </c>
      <c r="C117" s="13"/>
      <c r="D117" s="13"/>
    </row>
    <row r="118" spans="1:4" ht="15.75" x14ac:dyDescent="0.25">
      <c r="A118" s="13">
        <v>1</v>
      </c>
      <c r="B118" s="13" t="s">
        <v>231</v>
      </c>
      <c r="C118" s="13">
        <v>4</v>
      </c>
      <c r="D118" s="13">
        <v>3</v>
      </c>
    </row>
    <row r="119" spans="1:4" ht="31.5" x14ac:dyDescent="0.25">
      <c r="A119" s="13">
        <v>2</v>
      </c>
      <c r="B119" s="13" t="s">
        <v>232</v>
      </c>
      <c r="C119" s="13">
        <v>4</v>
      </c>
      <c r="D119" s="13">
        <v>4</v>
      </c>
    </row>
    <row r="120" spans="1:4" ht="31.5" x14ac:dyDescent="0.25">
      <c r="A120" s="13">
        <v>3</v>
      </c>
      <c r="B120" s="13" t="s">
        <v>233</v>
      </c>
      <c r="C120" s="13">
        <v>4</v>
      </c>
      <c r="D120" s="13">
        <v>3</v>
      </c>
    </row>
    <row r="121" spans="1:4" ht="47.25" x14ac:dyDescent="0.25">
      <c r="A121" s="13">
        <v>4</v>
      </c>
      <c r="B121" s="13" t="s">
        <v>234</v>
      </c>
      <c r="C121" s="13">
        <v>4</v>
      </c>
      <c r="D121" s="13">
        <v>3</v>
      </c>
    </row>
    <row r="122" spans="1:4" ht="31.5" x14ac:dyDescent="0.25">
      <c r="A122" s="13">
        <v>5</v>
      </c>
      <c r="B122" s="13" t="s">
        <v>235</v>
      </c>
      <c r="C122" s="13">
        <v>4</v>
      </c>
      <c r="D122" s="13">
        <v>4</v>
      </c>
    </row>
    <row r="123" spans="1:4" ht="15.75" x14ac:dyDescent="0.25">
      <c r="A123" s="13">
        <v>6</v>
      </c>
      <c r="B123" s="13" t="s">
        <v>236</v>
      </c>
      <c r="C123" s="13">
        <v>3</v>
      </c>
      <c r="D123" s="13">
        <v>3</v>
      </c>
    </row>
    <row r="124" spans="1:4" ht="15.75" x14ac:dyDescent="0.25">
      <c r="A124" s="13"/>
      <c r="B124" s="13" t="s">
        <v>237</v>
      </c>
      <c r="C124" s="13"/>
      <c r="D124" s="13"/>
    </row>
    <row r="125" spans="1:4" ht="31.5" x14ac:dyDescent="0.25">
      <c r="A125" s="13">
        <v>7</v>
      </c>
      <c r="B125" s="13" t="s">
        <v>238</v>
      </c>
      <c r="C125" s="13">
        <v>3</v>
      </c>
      <c r="D125" s="13">
        <v>3</v>
      </c>
    </row>
    <row r="126" spans="1:4" ht="31.5" x14ac:dyDescent="0.25">
      <c r="A126" s="13">
        <v>8</v>
      </c>
      <c r="B126" s="13" t="s">
        <v>239</v>
      </c>
      <c r="C126" s="13">
        <v>4</v>
      </c>
      <c r="D126" s="13">
        <v>3</v>
      </c>
    </row>
    <row r="127" spans="1:4" ht="47.25" x14ac:dyDescent="0.25">
      <c r="A127" s="13">
        <v>9</v>
      </c>
      <c r="B127" s="13" t="s">
        <v>240</v>
      </c>
      <c r="C127" s="13">
        <v>4</v>
      </c>
      <c r="D127" s="13">
        <v>3</v>
      </c>
    </row>
    <row r="128" spans="1:4" ht="31.5" x14ac:dyDescent="0.25">
      <c r="A128" s="13">
        <v>10</v>
      </c>
      <c r="B128" s="13" t="s">
        <v>241</v>
      </c>
      <c r="C128" s="13">
        <v>3</v>
      </c>
      <c r="D128" s="13">
        <v>3</v>
      </c>
    </row>
    <row r="129" spans="1:4" ht="15.75" x14ac:dyDescent="0.25">
      <c r="A129" s="13" t="s">
        <v>242</v>
      </c>
      <c r="B129" s="13" t="s">
        <v>243</v>
      </c>
      <c r="C129" s="13"/>
      <c r="D129" s="13"/>
    </row>
    <row r="130" spans="1:4" ht="15.75" x14ac:dyDescent="0.25">
      <c r="A130" s="13">
        <v>11</v>
      </c>
      <c r="B130" s="13" t="s">
        <v>244</v>
      </c>
      <c r="C130" s="13">
        <v>4</v>
      </c>
      <c r="D130" s="13">
        <v>3</v>
      </c>
    </row>
    <row r="131" spans="1:4" ht="31.5" x14ac:dyDescent="0.25">
      <c r="A131" s="13">
        <v>12</v>
      </c>
      <c r="B131" s="13" t="s">
        <v>245</v>
      </c>
      <c r="C131" s="13">
        <v>3</v>
      </c>
      <c r="D131" s="13">
        <v>3</v>
      </c>
    </row>
    <row r="132" spans="1:4" ht="15.75" x14ac:dyDescent="0.25">
      <c r="A132" s="13">
        <v>13</v>
      </c>
      <c r="B132" s="13" t="s">
        <v>246</v>
      </c>
      <c r="C132" s="13">
        <v>4</v>
      </c>
      <c r="D132" s="13">
        <v>3</v>
      </c>
    </row>
    <row r="133" spans="1:4" ht="31.5" x14ac:dyDescent="0.25">
      <c r="A133" s="13">
        <v>14</v>
      </c>
      <c r="B133" s="13" t="s">
        <v>145</v>
      </c>
      <c r="C133" s="13">
        <v>4</v>
      </c>
      <c r="D133" s="13">
        <v>3</v>
      </c>
    </row>
    <row r="134" spans="1:4" ht="31.5" x14ac:dyDescent="0.25">
      <c r="A134" s="13">
        <v>15</v>
      </c>
      <c r="B134" s="13" t="s">
        <v>146</v>
      </c>
      <c r="C134" s="13">
        <v>4</v>
      </c>
      <c r="D134" s="13">
        <v>3</v>
      </c>
    </row>
    <row r="135" spans="1:4" ht="15.75" x14ac:dyDescent="0.25">
      <c r="B135" s="16" t="s">
        <v>3</v>
      </c>
      <c r="C135" s="17">
        <f>SUM(C118:C134)/60*100</f>
        <v>93.333333333333329</v>
      </c>
      <c r="D135" s="17">
        <f>SUM(D118:D134)/60*100</f>
        <v>78.333333333333329</v>
      </c>
    </row>
    <row r="136" spans="1:4" ht="30" x14ac:dyDescent="0.25">
      <c r="B136" s="16" t="s">
        <v>151</v>
      </c>
      <c r="C136" s="2" t="str">
        <f>IF(C135&lt;25,"Sangat Tidak Valid",IF(C135&lt;62.5,"Tidak Valid",IF(C135&lt;81.25,"Valid","Sangat Valid")))</f>
        <v>Sangat Valid</v>
      </c>
      <c r="D136" s="2" t="str">
        <f t="shared" ref="D136" si="4">IF(D135&lt;25,"Sangat Tidak Valid",IF(D135&lt;62.5,"Tidak Valid",IF(D135&lt;81.25,"Valid","Sangat Valid")))</f>
        <v>Valid</v>
      </c>
    </row>
    <row r="139" spans="1:4" x14ac:dyDescent="0.25">
      <c r="A139" s="133" t="s">
        <v>247</v>
      </c>
      <c r="B139" s="133"/>
      <c r="C139" s="133"/>
      <c r="D139" s="133"/>
    </row>
    <row r="140" spans="1:4" ht="15.75" x14ac:dyDescent="0.25">
      <c r="A140" s="134" t="s">
        <v>125</v>
      </c>
      <c r="B140" s="134" t="s">
        <v>126</v>
      </c>
      <c r="C140" s="134" t="s">
        <v>127</v>
      </c>
      <c r="D140" s="134"/>
    </row>
    <row r="141" spans="1:4" ht="31.5" x14ac:dyDescent="0.25">
      <c r="A141" s="134"/>
      <c r="B141" s="134"/>
      <c r="C141" s="12" t="s">
        <v>154</v>
      </c>
      <c r="D141" s="12" t="s">
        <v>130</v>
      </c>
    </row>
    <row r="142" spans="1:4" x14ac:dyDescent="0.25">
      <c r="A142" s="23"/>
      <c r="B142" s="24" t="s">
        <v>248</v>
      </c>
      <c r="C142" s="2"/>
      <c r="D142" s="23"/>
    </row>
    <row r="143" spans="1:4" ht="15.75" x14ac:dyDescent="0.25">
      <c r="A143" s="25">
        <v>1</v>
      </c>
      <c r="B143" s="2" t="s">
        <v>249</v>
      </c>
      <c r="C143" s="13">
        <v>4</v>
      </c>
      <c r="D143" s="13">
        <v>4</v>
      </c>
    </row>
    <row r="144" spans="1:4" ht="15.75" x14ac:dyDescent="0.25">
      <c r="A144" s="25">
        <v>2</v>
      </c>
      <c r="B144" s="2" t="s">
        <v>250</v>
      </c>
      <c r="C144" s="13">
        <v>3</v>
      </c>
      <c r="D144" s="13">
        <v>3</v>
      </c>
    </row>
    <row r="145" spans="1:4" ht="15.75" x14ac:dyDescent="0.25">
      <c r="A145" s="25">
        <v>3</v>
      </c>
      <c r="B145" s="2" t="s">
        <v>251</v>
      </c>
      <c r="C145" s="13">
        <v>4</v>
      </c>
      <c r="D145" s="13">
        <v>4</v>
      </c>
    </row>
    <row r="146" spans="1:4" ht="15.75" x14ac:dyDescent="0.25">
      <c r="A146" s="25">
        <v>4</v>
      </c>
      <c r="B146" s="2" t="s">
        <v>252</v>
      </c>
      <c r="C146" s="13">
        <v>4</v>
      </c>
      <c r="D146" s="13">
        <v>4</v>
      </c>
    </row>
    <row r="147" spans="1:4" ht="15.75" x14ac:dyDescent="0.25">
      <c r="A147" s="25">
        <v>5</v>
      </c>
      <c r="B147" s="2" t="s">
        <v>253</v>
      </c>
      <c r="C147" s="13">
        <v>3</v>
      </c>
      <c r="D147" s="13">
        <v>3</v>
      </c>
    </row>
    <row r="148" spans="1:4" ht="15.75" x14ac:dyDescent="0.25">
      <c r="A148" s="25">
        <v>6</v>
      </c>
      <c r="B148" s="2" t="s">
        <v>254</v>
      </c>
      <c r="C148" s="13">
        <v>3</v>
      </c>
      <c r="D148" s="13">
        <v>3</v>
      </c>
    </row>
    <row r="149" spans="1:4" ht="15.75" x14ac:dyDescent="0.25">
      <c r="A149" s="25"/>
      <c r="B149" s="24" t="s">
        <v>255</v>
      </c>
      <c r="C149" s="13"/>
      <c r="D149" s="13"/>
    </row>
    <row r="150" spans="1:4" ht="15.75" x14ac:dyDescent="0.25">
      <c r="A150" s="25">
        <v>7</v>
      </c>
      <c r="B150" s="2" t="s">
        <v>256</v>
      </c>
      <c r="C150" s="13">
        <v>4</v>
      </c>
      <c r="D150" s="13">
        <v>4</v>
      </c>
    </row>
    <row r="151" spans="1:4" ht="15.75" x14ac:dyDescent="0.25">
      <c r="A151" s="25">
        <v>8</v>
      </c>
      <c r="B151" s="2" t="s">
        <v>257</v>
      </c>
      <c r="C151" s="13">
        <v>4</v>
      </c>
      <c r="D151" s="13">
        <v>3</v>
      </c>
    </row>
    <row r="152" spans="1:4" ht="30" x14ac:dyDescent="0.25">
      <c r="A152" s="25">
        <v>9</v>
      </c>
      <c r="B152" s="2" t="s">
        <v>258</v>
      </c>
      <c r="C152" s="13">
        <v>4</v>
      </c>
      <c r="D152" s="13">
        <v>3</v>
      </c>
    </row>
    <row r="153" spans="1:4" ht="15.75" x14ac:dyDescent="0.25">
      <c r="A153" s="25">
        <v>10</v>
      </c>
      <c r="B153" s="2" t="s">
        <v>259</v>
      </c>
      <c r="C153" s="13">
        <v>4</v>
      </c>
      <c r="D153" s="13">
        <v>4</v>
      </c>
    </row>
    <row r="154" spans="1:4" ht="30" x14ac:dyDescent="0.25">
      <c r="A154" s="25">
        <v>11</v>
      </c>
      <c r="B154" s="2" t="s">
        <v>260</v>
      </c>
      <c r="C154" s="13">
        <v>4</v>
      </c>
      <c r="D154" s="13">
        <v>4</v>
      </c>
    </row>
    <row r="155" spans="1:4" ht="15.75" x14ac:dyDescent="0.25">
      <c r="A155" s="25">
        <v>12</v>
      </c>
      <c r="B155" s="2" t="s">
        <v>261</v>
      </c>
      <c r="C155" s="13">
        <v>4</v>
      </c>
      <c r="D155" s="13">
        <v>4</v>
      </c>
    </row>
    <row r="156" spans="1:4" x14ac:dyDescent="0.25">
      <c r="A156" s="25"/>
      <c r="B156" s="24" t="s">
        <v>144</v>
      </c>
      <c r="C156" s="2"/>
      <c r="D156" s="23"/>
    </row>
    <row r="157" spans="1:4" ht="30" x14ac:dyDescent="0.25">
      <c r="A157" s="25">
        <v>14</v>
      </c>
      <c r="B157" s="2" t="s">
        <v>262</v>
      </c>
      <c r="C157" s="13">
        <v>4</v>
      </c>
      <c r="D157" s="13">
        <v>4</v>
      </c>
    </row>
    <row r="158" spans="1:4" ht="15.75" x14ac:dyDescent="0.25">
      <c r="A158" s="25">
        <v>15</v>
      </c>
      <c r="B158" s="2" t="s">
        <v>263</v>
      </c>
      <c r="C158" s="13">
        <v>4</v>
      </c>
      <c r="D158" s="13">
        <v>4</v>
      </c>
    </row>
    <row r="159" spans="1:4" x14ac:dyDescent="0.25">
      <c r="A159" s="25"/>
      <c r="B159" s="23" t="s">
        <v>110</v>
      </c>
      <c r="C159" s="23">
        <f>SUM(C143:C158)/(60)*100</f>
        <v>88.333333333333329</v>
      </c>
      <c r="D159" s="23">
        <f>SUM(D143:D158)/(60)*100</f>
        <v>85</v>
      </c>
    </row>
    <row r="160" spans="1:4" x14ac:dyDescent="0.25">
      <c r="A160" s="25"/>
      <c r="B160" s="26" t="s">
        <v>3</v>
      </c>
      <c r="C160" s="135">
        <f>AVERAGE(C159:D159)</f>
        <v>86.666666666666657</v>
      </c>
      <c r="D160" s="136"/>
    </row>
    <row r="161" spans="1:4" x14ac:dyDescent="0.25">
      <c r="A161" s="23"/>
      <c r="B161" s="26" t="s">
        <v>264</v>
      </c>
      <c r="C161" s="135" t="s">
        <v>265</v>
      </c>
      <c r="D161" s="136"/>
    </row>
  </sheetData>
  <mergeCells count="21">
    <mergeCell ref="A30:A31"/>
    <mergeCell ref="B30:B31"/>
    <mergeCell ref="C30:E30"/>
    <mergeCell ref="A2:E2"/>
    <mergeCell ref="A3:A4"/>
    <mergeCell ref="B3:B4"/>
    <mergeCell ref="C3:E3"/>
    <mergeCell ref="A29:E29"/>
    <mergeCell ref="C161:D161"/>
    <mergeCell ref="A58:D58"/>
    <mergeCell ref="A59:A60"/>
    <mergeCell ref="B59:B60"/>
    <mergeCell ref="A114:D114"/>
    <mergeCell ref="A115:A116"/>
    <mergeCell ref="B115:B116"/>
    <mergeCell ref="C115:D115"/>
    <mergeCell ref="A139:D139"/>
    <mergeCell ref="A140:A141"/>
    <mergeCell ref="B140:B141"/>
    <mergeCell ref="C140:D140"/>
    <mergeCell ref="C160:D16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workbookViewId="0">
      <selection activeCell="O10" sqref="O10"/>
    </sheetView>
  </sheetViews>
  <sheetFormatPr defaultRowHeight="15" x14ac:dyDescent="0.25"/>
  <cols>
    <col min="1" max="1" width="4.85546875" customWidth="1"/>
    <col min="2" max="2" width="64.140625" customWidth="1"/>
    <col min="3" max="3" width="6.42578125" customWidth="1"/>
    <col min="4" max="4" width="6.28515625" customWidth="1"/>
    <col min="5" max="5" width="5.7109375" customWidth="1"/>
    <col min="6" max="6" width="6.28515625" customWidth="1"/>
    <col min="7" max="8" width="6.140625" customWidth="1"/>
    <col min="9" max="9" width="7.7109375" customWidth="1"/>
    <col min="10" max="10" width="11" customWidth="1"/>
  </cols>
  <sheetData>
    <row r="2" spans="1:10" x14ac:dyDescent="0.25">
      <c r="A2" s="137" t="s">
        <v>0</v>
      </c>
      <c r="B2" s="137" t="s">
        <v>1</v>
      </c>
      <c r="C2" s="137" t="s">
        <v>2</v>
      </c>
      <c r="D2" s="137"/>
      <c r="E2" s="137"/>
      <c r="F2" s="137"/>
      <c r="G2" s="137"/>
      <c r="H2" s="137"/>
      <c r="I2" s="137" t="s">
        <v>3</v>
      </c>
      <c r="J2" s="137" t="s">
        <v>4</v>
      </c>
    </row>
    <row r="3" spans="1:10" x14ac:dyDescent="0.25">
      <c r="A3" s="137"/>
      <c r="B3" s="137"/>
      <c r="C3" s="140" t="s">
        <v>5</v>
      </c>
      <c r="D3" s="140"/>
      <c r="E3" s="140" t="s">
        <v>6</v>
      </c>
      <c r="F3" s="140"/>
      <c r="G3" s="140" t="s">
        <v>7</v>
      </c>
      <c r="H3" s="140"/>
      <c r="I3" s="137"/>
      <c r="J3" s="137"/>
    </row>
    <row r="4" spans="1:10" x14ac:dyDescent="0.25">
      <c r="A4" s="137"/>
      <c r="B4" s="137"/>
      <c r="C4" s="1">
        <v>1</v>
      </c>
      <c r="D4" s="2">
        <v>2</v>
      </c>
      <c r="E4" s="2">
        <v>1</v>
      </c>
      <c r="F4" s="2">
        <v>2</v>
      </c>
      <c r="G4" s="2">
        <v>1</v>
      </c>
      <c r="H4" s="2">
        <v>2</v>
      </c>
      <c r="I4" s="137"/>
      <c r="J4" s="137"/>
    </row>
    <row r="5" spans="1:10" x14ac:dyDescent="0.25">
      <c r="A5" s="2" t="s">
        <v>8</v>
      </c>
      <c r="B5" s="2" t="s">
        <v>9</v>
      </c>
      <c r="C5" s="2"/>
      <c r="D5" s="2"/>
      <c r="E5" s="2"/>
      <c r="F5" s="2"/>
      <c r="G5" s="2"/>
      <c r="H5" s="2"/>
      <c r="I5" s="2"/>
      <c r="J5" s="2"/>
    </row>
    <row r="6" spans="1:10" ht="30" x14ac:dyDescent="0.25">
      <c r="A6" s="144">
        <v>1</v>
      </c>
      <c r="B6" s="3" t="s">
        <v>10</v>
      </c>
      <c r="C6" s="142">
        <v>4</v>
      </c>
      <c r="D6" s="142">
        <v>4</v>
      </c>
      <c r="E6" s="142">
        <v>4</v>
      </c>
      <c r="F6" s="142">
        <v>4</v>
      </c>
      <c r="G6" s="142">
        <v>4</v>
      </c>
      <c r="H6" s="142">
        <v>4</v>
      </c>
      <c r="I6" s="142"/>
      <c r="J6" s="142"/>
    </row>
    <row r="7" spans="1:10" ht="15.75" x14ac:dyDescent="0.25">
      <c r="A7" s="140"/>
      <c r="B7" s="4" t="s">
        <v>11</v>
      </c>
      <c r="C7" s="137"/>
      <c r="D7" s="137"/>
      <c r="E7" s="137"/>
      <c r="F7" s="137"/>
      <c r="G7" s="137"/>
      <c r="H7" s="137"/>
      <c r="I7" s="137"/>
      <c r="J7" s="137"/>
    </row>
    <row r="8" spans="1:10" ht="15.75" x14ac:dyDescent="0.25">
      <c r="A8" s="140"/>
      <c r="B8" s="4" t="s">
        <v>12</v>
      </c>
      <c r="C8" s="137"/>
      <c r="D8" s="137"/>
      <c r="E8" s="137"/>
      <c r="F8" s="137"/>
      <c r="G8" s="137"/>
      <c r="H8" s="137"/>
      <c r="I8" s="137"/>
      <c r="J8" s="137"/>
    </row>
    <row r="9" spans="1:10" ht="15.75" x14ac:dyDescent="0.25">
      <c r="A9" s="140"/>
      <c r="B9" s="4" t="s">
        <v>13</v>
      </c>
      <c r="C9" s="137"/>
      <c r="D9" s="137"/>
      <c r="E9" s="137"/>
      <c r="F9" s="137"/>
      <c r="G9" s="137"/>
      <c r="H9" s="137"/>
      <c r="I9" s="137"/>
      <c r="J9" s="137"/>
    </row>
    <row r="10" spans="1:10" ht="15.75" x14ac:dyDescent="0.25">
      <c r="A10" s="140"/>
      <c r="B10" s="4" t="s">
        <v>14</v>
      </c>
      <c r="C10" s="137"/>
      <c r="D10" s="137"/>
      <c r="E10" s="137"/>
      <c r="F10" s="137"/>
      <c r="G10" s="137"/>
      <c r="H10" s="137"/>
      <c r="I10" s="137"/>
      <c r="J10" s="137"/>
    </row>
    <row r="11" spans="1:10" x14ac:dyDescent="0.25">
      <c r="A11" s="140">
        <v>2</v>
      </c>
      <c r="B11" s="2" t="s">
        <v>15</v>
      </c>
      <c r="C11" s="137">
        <v>4</v>
      </c>
      <c r="D11" s="137">
        <v>4</v>
      </c>
      <c r="E11" s="137">
        <v>3</v>
      </c>
      <c r="F11" s="137">
        <v>4</v>
      </c>
      <c r="G11" s="137">
        <v>3</v>
      </c>
      <c r="H11" s="137">
        <v>3</v>
      </c>
      <c r="I11" s="137"/>
      <c r="J11" s="137"/>
    </row>
    <row r="12" spans="1:10" ht="15.75" x14ac:dyDescent="0.25">
      <c r="A12" s="140"/>
      <c r="B12" s="4" t="s">
        <v>16</v>
      </c>
      <c r="C12" s="137"/>
      <c r="D12" s="137"/>
      <c r="E12" s="137"/>
      <c r="F12" s="137"/>
      <c r="G12" s="137"/>
      <c r="H12" s="137"/>
      <c r="I12" s="137"/>
      <c r="J12" s="137"/>
    </row>
    <row r="13" spans="1:10" ht="15.75" x14ac:dyDescent="0.25">
      <c r="A13" s="140"/>
      <c r="B13" s="4" t="s">
        <v>17</v>
      </c>
      <c r="C13" s="137"/>
      <c r="D13" s="137"/>
      <c r="E13" s="137"/>
      <c r="F13" s="137"/>
      <c r="G13" s="137"/>
      <c r="H13" s="137"/>
      <c r="I13" s="137"/>
      <c r="J13" s="137"/>
    </row>
    <row r="14" spans="1:10" ht="15.75" x14ac:dyDescent="0.25">
      <c r="A14" s="140"/>
      <c r="B14" s="4" t="s">
        <v>18</v>
      </c>
      <c r="C14" s="137"/>
      <c r="D14" s="137"/>
      <c r="E14" s="137"/>
      <c r="F14" s="137"/>
      <c r="G14" s="137"/>
      <c r="H14" s="137"/>
      <c r="I14" s="137"/>
      <c r="J14" s="137"/>
    </row>
    <row r="15" spans="1:10" ht="15.75" x14ac:dyDescent="0.25">
      <c r="A15" s="140"/>
      <c r="B15" s="4" t="s">
        <v>19</v>
      </c>
      <c r="C15" s="137"/>
      <c r="D15" s="137"/>
      <c r="E15" s="137"/>
      <c r="F15" s="137"/>
      <c r="G15" s="137"/>
      <c r="H15" s="137"/>
      <c r="I15" s="137"/>
      <c r="J15" s="137"/>
    </row>
    <row r="16" spans="1:10" ht="30" x14ac:dyDescent="0.25">
      <c r="A16" s="140">
        <v>3</v>
      </c>
      <c r="B16" s="2" t="s">
        <v>20</v>
      </c>
      <c r="C16" s="137">
        <v>3</v>
      </c>
      <c r="D16" s="137">
        <v>4</v>
      </c>
      <c r="E16" s="137">
        <v>3</v>
      </c>
      <c r="F16" s="137">
        <v>4</v>
      </c>
      <c r="G16" s="137">
        <v>3</v>
      </c>
      <c r="H16" s="137">
        <v>4</v>
      </c>
      <c r="I16" s="137"/>
      <c r="J16" s="137"/>
    </row>
    <row r="17" spans="1:10" ht="30.75" x14ac:dyDescent="0.25">
      <c r="A17" s="140"/>
      <c r="B17" s="4" t="s">
        <v>21</v>
      </c>
      <c r="C17" s="137"/>
      <c r="D17" s="137"/>
      <c r="E17" s="137"/>
      <c r="F17" s="137"/>
      <c r="G17" s="137"/>
      <c r="H17" s="137"/>
      <c r="I17" s="137"/>
      <c r="J17" s="137"/>
    </row>
    <row r="18" spans="1:10" ht="30.75" x14ac:dyDescent="0.25">
      <c r="A18" s="140"/>
      <c r="B18" s="4" t="s">
        <v>22</v>
      </c>
      <c r="C18" s="137"/>
      <c r="D18" s="137"/>
      <c r="E18" s="137"/>
      <c r="F18" s="137"/>
      <c r="G18" s="137"/>
      <c r="H18" s="137"/>
      <c r="I18" s="137"/>
      <c r="J18" s="137"/>
    </row>
    <row r="19" spans="1:10" ht="60.75" x14ac:dyDescent="0.25">
      <c r="A19" s="140"/>
      <c r="B19" s="4" t="s">
        <v>23</v>
      </c>
      <c r="C19" s="137"/>
      <c r="D19" s="137"/>
      <c r="E19" s="137"/>
      <c r="F19" s="137"/>
      <c r="G19" s="137"/>
      <c r="H19" s="137"/>
      <c r="I19" s="137"/>
      <c r="J19" s="137"/>
    </row>
    <row r="20" spans="1:10" ht="30" x14ac:dyDescent="0.25">
      <c r="A20" s="140">
        <v>4</v>
      </c>
      <c r="B20" s="2" t="s">
        <v>24</v>
      </c>
      <c r="C20" s="137">
        <v>3</v>
      </c>
      <c r="D20" s="137">
        <v>3</v>
      </c>
      <c r="E20" s="137">
        <v>4</v>
      </c>
      <c r="F20" s="137">
        <v>3</v>
      </c>
      <c r="G20" s="137">
        <v>4</v>
      </c>
      <c r="H20" s="137">
        <v>3</v>
      </c>
      <c r="I20" s="137"/>
      <c r="J20" s="137"/>
    </row>
    <row r="21" spans="1:10" ht="15.75" x14ac:dyDescent="0.25">
      <c r="A21" s="140"/>
      <c r="B21" s="4" t="s">
        <v>25</v>
      </c>
      <c r="C21" s="137"/>
      <c r="D21" s="137"/>
      <c r="E21" s="137"/>
      <c r="F21" s="137"/>
      <c r="G21" s="137"/>
      <c r="H21" s="137"/>
      <c r="I21" s="137"/>
      <c r="J21" s="137"/>
    </row>
    <row r="22" spans="1:10" ht="15.75" x14ac:dyDescent="0.25">
      <c r="A22" s="140"/>
      <c r="B22" s="4" t="s">
        <v>26</v>
      </c>
      <c r="C22" s="137"/>
      <c r="D22" s="137"/>
      <c r="E22" s="137"/>
      <c r="F22" s="137"/>
      <c r="G22" s="137"/>
      <c r="H22" s="137"/>
      <c r="I22" s="137"/>
      <c r="J22" s="137"/>
    </row>
    <row r="23" spans="1:10" ht="15.75" x14ac:dyDescent="0.25">
      <c r="A23" s="140"/>
      <c r="B23" s="4" t="s">
        <v>27</v>
      </c>
      <c r="C23" s="137"/>
      <c r="D23" s="137"/>
      <c r="E23" s="137"/>
      <c r="F23" s="137"/>
      <c r="G23" s="137"/>
      <c r="H23" s="137"/>
      <c r="I23" s="137"/>
      <c r="J23" s="137"/>
    </row>
    <row r="24" spans="1:10" ht="15.75" x14ac:dyDescent="0.25">
      <c r="A24" s="140"/>
      <c r="B24" s="4" t="s">
        <v>28</v>
      </c>
      <c r="C24" s="137"/>
      <c r="D24" s="137"/>
      <c r="E24" s="137"/>
      <c r="F24" s="137"/>
      <c r="G24" s="137"/>
      <c r="H24" s="137"/>
      <c r="I24" s="137"/>
      <c r="J24" s="137"/>
    </row>
    <row r="25" spans="1:10" x14ac:dyDescent="0.25">
      <c r="A25" s="5"/>
      <c r="B25" s="5" t="s">
        <v>29</v>
      </c>
      <c r="C25" s="6">
        <f>SUM(C6:C24)</f>
        <v>14</v>
      </c>
      <c r="D25" s="6">
        <f t="shared" ref="D25:H25" si="0">SUM(D6:D24)</f>
        <v>15</v>
      </c>
      <c r="E25" s="6">
        <f t="shared" si="0"/>
        <v>14</v>
      </c>
      <c r="F25" s="6">
        <f t="shared" si="0"/>
        <v>15</v>
      </c>
      <c r="G25" s="6">
        <f t="shared" si="0"/>
        <v>14</v>
      </c>
      <c r="H25" s="6">
        <f t="shared" si="0"/>
        <v>14</v>
      </c>
      <c r="I25" s="7">
        <f>AVERAGE(C25:H25)</f>
        <v>14.333333333333334</v>
      </c>
      <c r="J25" s="7">
        <f>I25/16*100</f>
        <v>89.583333333333343</v>
      </c>
    </row>
    <row r="26" spans="1:10" x14ac:dyDescent="0.25">
      <c r="A26" s="5"/>
      <c r="B26" s="5" t="s">
        <v>30</v>
      </c>
      <c r="C26" s="143">
        <f>AVERAGE(C25:D25)</f>
        <v>14.5</v>
      </c>
      <c r="D26" s="143"/>
      <c r="E26" s="143">
        <f t="shared" ref="E26" si="1">AVERAGE(E25:F25)</f>
        <v>14.5</v>
      </c>
      <c r="F26" s="143"/>
      <c r="G26" s="143">
        <f t="shared" ref="G26" si="2">AVERAGE(G25:H25)</f>
        <v>14</v>
      </c>
      <c r="H26" s="143"/>
      <c r="I26" s="6"/>
      <c r="J26" s="6"/>
    </row>
    <row r="27" spans="1:10" x14ac:dyDescent="0.25">
      <c r="A27" s="5"/>
      <c r="B27" s="5" t="s">
        <v>31</v>
      </c>
      <c r="C27" s="141">
        <f>C26/16*100</f>
        <v>90.625</v>
      </c>
      <c r="D27" s="141"/>
      <c r="E27" s="141">
        <f t="shared" ref="E27" si="3">E26/16*100</f>
        <v>90.625</v>
      </c>
      <c r="F27" s="141"/>
      <c r="G27" s="141">
        <f t="shared" ref="G27" si="4">G26/16*100</f>
        <v>87.5</v>
      </c>
      <c r="H27" s="141"/>
      <c r="I27" s="6"/>
      <c r="J27" s="6"/>
    </row>
    <row r="28" spans="1:10" x14ac:dyDescent="0.25">
      <c r="A28" s="2" t="s">
        <v>32</v>
      </c>
      <c r="B28" s="2" t="s">
        <v>33</v>
      </c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2" t="s">
        <v>34</v>
      </c>
      <c r="B29" s="2" t="s">
        <v>35</v>
      </c>
      <c r="C29" s="1"/>
      <c r="D29" s="1"/>
      <c r="E29" s="1"/>
      <c r="F29" s="1"/>
      <c r="G29" s="1"/>
      <c r="H29" s="1"/>
      <c r="I29" s="1"/>
      <c r="J29" s="1"/>
    </row>
    <row r="30" spans="1:10" ht="30" x14ac:dyDescent="0.25">
      <c r="A30" s="140">
        <v>5</v>
      </c>
      <c r="B30" s="2" t="s">
        <v>36</v>
      </c>
      <c r="C30" s="137">
        <v>4</v>
      </c>
      <c r="D30" s="137">
        <v>3</v>
      </c>
      <c r="E30" s="137">
        <v>4</v>
      </c>
      <c r="F30" s="137">
        <v>3</v>
      </c>
      <c r="G30" s="137">
        <v>4</v>
      </c>
      <c r="H30" s="137">
        <v>3</v>
      </c>
      <c r="I30" s="137"/>
      <c r="J30" s="137"/>
    </row>
    <row r="31" spans="1:10" ht="15.75" x14ac:dyDescent="0.25">
      <c r="A31" s="140"/>
      <c r="B31" s="4" t="s">
        <v>37</v>
      </c>
      <c r="C31" s="137"/>
      <c r="D31" s="137"/>
      <c r="E31" s="137"/>
      <c r="F31" s="137"/>
      <c r="G31" s="137"/>
      <c r="H31" s="137"/>
      <c r="I31" s="137"/>
      <c r="J31" s="137"/>
    </row>
    <row r="32" spans="1:10" ht="15.75" x14ac:dyDescent="0.25">
      <c r="A32" s="140"/>
      <c r="B32" s="4" t="s">
        <v>38</v>
      </c>
      <c r="C32" s="137"/>
      <c r="D32" s="137"/>
      <c r="E32" s="137"/>
      <c r="F32" s="137"/>
      <c r="G32" s="137"/>
      <c r="H32" s="137"/>
      <c r="I32" s="137"/>
      <c r="J32" s="137"/>
    </row>
    <row r="33" spans="1:10" ht="15.75" x14ac:dyDescent="0.25">
      <c r="A33" s="140"/>
      <c r="B33" s="4" t="s">
        <v>39</v>
      </c>
      <c r="C33" s="137"/>
      <c r="D33" s="137"/>
      <c r="E33" s="137"/>
      <c r="F33" s="137"/>
      <c r="G33" s="137"/>
      <c r="H33" s="137"/>
      <c r="I33" s="137"/>
      <c r="J33" s="137"/>
    </row>
    <row r="34" spans="1:10" ht="15.75" x14ac:dyDescent="0.25">
      <c r="A34" s="140"/>
      <c r="B34" s="4" t="s">
        <v>40</v>
      </c>
      <c r="C34" s="137"/>
      <c r="D34" s="137"/>
      <c r="E34" s="137"/>
      <c r="F34" s="137"/>
      <c r="G34" s="137"/>
      <c r="H34" s="137"/>
      <c r="I34" s="137"/>
      <c r="J34" s="137"/>
    </row>
    <row r="35" spans="1:10" ht="30" x14ac:dyDescent="0.25">
      <c r="A35" s="140">
        <v>6</v>
      </c>
      <c r="B35" s="2" t="s">
        <v>41</v>
      </c>
      <c r="C35" s="137">
        <v>3</v>
      </c>
      <c r="D35" s="137">
        <v>3</v>
      </c>
      <c r="E35" s="137">
        <v>3</v>
      </c>
      <c r="F35" s="137">
        <v>3</v>
      </c>
      <c r="G35" s="137">
        <v>3</v>
      </c>
      <c r="H35" s="137">
        <v>3</v>
      </c>
      <c r="I35" s="137"/>
      <c r="J35" s="137"/>
    </row>
    <row r="36" spans="1:10" ht="15.75" x14ac:dyDescent="0.25">
      <c r="A36" s="140"/>
      <c r="B36" s="4" t="s">
        <v>42</v>
      </c>
      <c r="C36" s="137"/>
      <c r="D36" s="137"/>
      <c r="E36" s="137"/>
      <c r="F36" s="137"/>
      <c r="G36" s="137"/>
      <c r="H36" s="137"/>
      <c r="I36" s="137"/>
      <c r="J36" s="137"/>
    </row>
    <row r="37" spans="1:10" ht="15.75" x14ac:dyDescent="0.25">
      <c r="A37" s="140"/>
      <c r="B37" s="4" t="s">
        <v>43</v>
      </c>
      <c r="C37" s="137"/>
      <c r="D37" s="137"/>
      <c r="E37" s="137"/>
      <c r="F37" s="137"/>
      <c r="G37" s="137"/>
      <c r="H37" s="137"/>
      <c r="I37" s="137"/>
      <c r="J37" s="137"/>
    </row>
    <row r="38" spans="1:10" ht="18" customHeight="1" x14ac:dyDescent="0.25">
      <c r="A38" s="140"/>
      <c r="B38" s="4" t="s">
        <v>44</v>
      </c>
      <c r="C38" s="137"/>
      <c r="D38" s="137"/>
      <c r="E38" s="137"/>
      <c r="F38" s="137"/>
      <c r="G38" s="137"/>
      <c r="H38" s="137"/>
      <c r="I38" s="137"/>
      <c r="J38" s="137"/>
    </row>
    <row r="39" spans="1:10" ht="15.75" x14ac:dyDescent="0.25">
      <c r="A39" s="140"/>
      <c r="B39" s="4" t="s">
        <v>45</v>
      </c>
      <c r="C39" s="137"/>
      <c r="D39" s="137"/>
      <c r="E39" s="137"/>
      <c r="F39" s="137"/>
      <c r="G39" s="137"/>
      <c r="H39" s="137"/>
      <c r="I39" s="137"/>
      <c r="J39" s="137"/>
    </row>
    <row r="40" spans="1:10" x14ac:dyDescent="0.25">
      <c r="A40" s="140">
        <v>7</v>
      </c>
      <c r="B40" s="2" t="s">
        <v>46</v>
      </c>
      <c r="C40" s="137">
        <v>4</v>
      </c>
      <c r="D40" s="137">
        <v>3</v>
      </c>
      <c r="E40" s="137">
        <v>4</v>
      </c>
      <c r="F40" s="137">
        <v>3</v>
      </c>
      <c r="G40" s="137">
        <v>4</v>
      </c>
      <c r="H40" s="137">
        <v>3</v>
      </c>
      <c r="I40" s="137"/>
      <c r="J40" s="137"/>
    </row>
    <row r="41" spans="1:10" ht="15.75" x14ac:dyDescent="0.25">
      <c r="A41" s="140"/>
      <c r="B41" s="4" t="s">
        <v>47</v>
      </c>
      <c r="C41" s="137"/>
      <c r="D41" s="137"/>
      <c r="E41" s="137"/>
      <c r="F41" s="137"/>
      <c r="G41" s="137"/>
      <c r="H41" s="137"/>
      <c r="I41" s="137"/>
      <c r="J41" s="137"/>
    </row>
    <row r="42" spans="1:10" ht="15.75" x14ac:dyDescent="0.25">
      <c r="A42" s="140"/>
      <c r="B42" s="4" t="s">
        <v>48</v>
      </c>
      <c r="C42" s="137"/>
      <c r="D42" s="137"/>
      <c r="E42" s="137"/>
      <c r="F42" s="137"/>
      <c r="G42" s="137"/>
      <c r="H42" s="137"/>
      <c r="I42" s="137"/>
      <c r="J42" s="137"/>
    </row>
    <row r="43" spans="1:10" ht="30.75" x14ac:dyDescent="0.25">
      <c r="A43" s="140"/>
      <c r="B43" s="4" t="s">
        <v>49</v>
      </c>
      <c r="C43" s="137"/>
      <c r="D43" s="137"/>
      <c r="E43" s="137"/>
      <c r="F43" s="137"/>
      <c r="G43" s="137"/>
      <c r="H43" s="137"/>
      <c r="I43" s="137"/>
      <c r="J43" s="137"/>
    </row>
    <row r="44" spans="1:10" ht="15.75" x14ac:dyDescent="0.25">
      <c r="A44" s="140"/>
      <c r="B44" s="4" t="s">
        <v>50</v>
      </c>
      <c r="C44" s="137"/>
      <c r="D44" s="137"/>
      <c r="E44" s="137"/>
      <c r="F44" s="137"/>
      <c r="G44" s="137"/>
      <c r="H44" s="137"/>
      <c r="I44" s="137"/>
      <c r="J44" s="137"/>
    </row>
    <row r="45" spans="1:10" x14ac:dyDescent="0.25">
      <c r="A45" s="140">
        <v>8</v>
      </c>
      <c r="B45" s="2" t="s">
        <v>51</v>
      </c>
      <c r="C45" s="137">
        <v>3</v>
      </c>
      <c r="D45" s="137">
        <v>3</v>
      </c>
      <c r="E45" s="137">
        <v>3</v>
      </c>
      <c r="F45" s="137">
        <v>3</v>
      </c>
      <c r="G45" s="137">
        <v>3</v>
      </c>
      <c r="H45" s="137">
        <v>3</v>
      </c>
      <c r="I45" s="137"/>
      <c r="J45" s="137"/>
    </row>
    <row r="46" spans="1:10" ht="15.75" x14ac:dyDescent="0.25">
      <c r="A46" s="140"/>
      <c r="B46" s="4" t="s">
        <v>52</v>
      </c>
      <c r="C46" s="137"/>
      <c r="D46" s="137"/>
      <c r="E46" s="137"/>
      <c r="F46" s="137"/>
      <c r="G46" s="137"/>
      <c r="H46" s="137"/>
      <c r="I46" s="137"/>
      <c r="J46" s="137"/>
    </row>
    <row r="47" spans="1:10" ht="15.75" x14ac:dyDescent="0.25">
      <c r="A47" s="140"/>
      <c r="B47" s="4" t="s">
        <v>53</v>
      </c>
      <c r="C47" s="137"/>
      <c r="D47" s="137"/>
      <c r="E47" s="137"/>
      <c r="F47" s="137"/>
      <c r="G47" s="137"/>
      <c r="H47" s="137"/>
      <c r="I47" s="137"/>
      <c r="J47" s="137"/>
    </row>
    <row r="48" spans="1:10" ht="15.75" x14ac:dyDescent="0.25">
      <c r="A48" s="140"/>
      <c r="B48" s="4" t="s">
        <v>54</v>
      </c>
      <c r="C48" s="137"/>
      <c r="D48" s="137"/>
      <c r="E48" s="137"/>
      <c r="F48" s="137"/>
      <c r="G48" s="137"/>
      <c r="H48" s="137"/>
      <c r="I48" s="137"/>
      <c r="J48" s="137"/>
    </row>
    <row r="49" spans="1:10" ht="30.75" x14ac:dyDescent="0.25">
      <c r="A49" s="140"/>
      <c r="B49" s="4" t="s">
        <v>55</v>
      </c>
      <c r="C49" s="137"/>
      <c r="D49" s="137"/>
      <c r="E49" s="137"/>
      <c r="F49" s="137"/>
      <c r="G49" s="137"/>
      <c r="H49" s="137"/>
      <c r="I49" s="137"/>
      <c r="J49" s="137"/>
    </row>
    <row r="50" spans="1:10" x14ac:dyDescent="0.25">
      <c r="A50" s="2" t="s">
        <v>56</v>
      </c>
      <c r="B50" s="2" t="s">
        <v>57</v>
      </c>
      <c r="C50" s="1"/>
      <c r="D50" s="1"/>
      <c r="E50" s="1"/>
      <c r="F50" s="1"/>
      <c r="G50" s="1"/>
      <c r="H50" s="1"/>
      <c r="I50" s="1"/>
      <c r="J50" s="1"/>
    </row>
    <row r="51" spans="1:10" ht="45" x14ac:dyDescent="0.25">
      <c r="A51" s="140">
        <v>9</v>
      </c>
      <c r="B51" s="2" t="s">
        <v>58</v>
      </c>
      <c r="C51" s="137">
        <v>4</v>
      </c>
      <c r="D51" s="137">
        <v>4</v>
      </c>
      <c r="E51" s="137">
        <v>4</v>
      </c>
      <c r="F51" s="137">
        <v>4</v>
      </c>
      <c r="G51" s="137">
        <v>4</v>
      </c>
      <c r="H51" s="137">
        <v>4</v>
      </c>
      <c r="I51" s="137"/>
      <c r="J51" s="137"/>
    </row>
    <row r="52" spans="1:10" ht="30.75" x14ac:dyDescent="0.25">
      <c r="A52" s="140"/>
      <c r="B52" s="4" t="s">
        <v>59</v>
      </c>
      <c r="C52" s="137"/>
      <c r="D52" s="137"/>
      <c r="E52" s="137"/>
      <c r="F52" s="137"/>
      <c r="G52" s="137"/>
      <c r="H52" s="137"/>
      <c r="I52" s="137"/>
      <c r="J52" s="137"/>
    </row>
    <row r="53" spans="1:10" ht="30.75" x14ac:dyDescent="0.25">
      <c r="A53" s="140"/>
      <c r="B53" s="4" t="s">
        <v>60</v>
      </c>
      <c r="C53" s="137"/>
      <c r="D53" s="137"/>
      <c r="E53" s="137"/>
      <c r="F53" s="137"/>
      <c r="G53" s="137"/>
      <c r="H53" s="137"/>
      <c r="I53" s="137"/>
      <c r="J53" s="137"/>
    </row>
    <row r="54" spans="1:10" ht="15.75" x14ac:dyDescent="0.25">
      <c r="A54" s="140"/>
      <c r="B54" s="4" t="s">
        <v>61</v>
      </c>
      <c r="C54" s="137"/>
      <c r="D54" s="137"/>
      <c r="E54" s="137"/>
      <c r="F54" s="137"/>
      <c r="G54" s="137"/>
      <c r="H54" s="137"/>
      <c r="I54" s="137"/>
      <c r="J54" s="137"/>
    </row>
    <row r="55" spans="1:10" ht="30.75" x14ac:dyDescent="0.25">
      <c r="A55" s="140"/>
      <c r="B55" s="4" t="s">
        <v>62</v>
      </c>
      <c r="C55" s="137"/>
      <c r="D55" s="137"/>
      <c r="E55" s="137"/>
      <c r="F55" s="137"/>
      <c r="G55" s="137"/>
      <c r="H55" s="137"/>
      <c r="I55" s="137"/>
      <c r="J55" s="137"/>
    </row>
    <row r="56" spans="1:10" ht="60" x14ac:dyDescent="0.25">
      <c r="A56" s="140">
        <v>10</v>
      </c>
      <c r="B56" s="2" t="s">
        <v>63</v>
      </c>
      <c r="C56" s="137">
        <v>3</v>
      </c>
      <c r="D56" s="137">
        <v>4</v>
      </c>
      <c r="E56" s="137">
        <v>3</v>
      </c>
      <c r="F56" s="137">
        <v>3</v>
      </c>
      <c r="G56" s="137">
        <v>3</v>
      </c>
      <c r="H56" s="137">
        <v>3</v>
      </c>
      <c r="I56" s="137"/>
      <c r="J56" s="137"/>
    </row>
    <row r="57" spans="1:10" ht="30.75" x14ac:dyDescent="0.25">
      <c r="A57" s="140"/>
      <c r="B57" s="4" t="s">
        <v>64</v>
      </c>
      <c r="C57" s="137"/>
      <c r="D57" s="137"/>
      <c r="E57" s="137"/>
      <c r="F57" s="137"/>
      <c r="G57" s="137"/>
      <c r="H57" s="137"/>
      <c r="I57" s="137"/>
      <c r="J57" s="137"/>
    </row>
    <row r="58" spans="1:10" ht="30.75" x14ac:dyDescent="0.25">
      <c r="A58" s="140"/>
      <c r="B58" s="4" t="s">
        <v>65</v>
      </c>
      <c r="C58" s="137"/>
      <c r="D58" s="137"/>
      <c r="E58" s="137"/>
      <c r="F58" s="137"/>
      <c r="G58" s="137"/>
      <c r="H58" s="137"/>
      <c r="I58" s="137"/>
      <c r="J58" s="137"/>
    </row>
    <row r="59" spans="1:10" ht="15.75" x14ac:dyDescent="0.25">
      <c r="A59" s="140"/>
      <c r="B59" s="4" t="s">
        <v>66</v>
      </c>
      <c r="C59" s="137"/>
      <c r="D59" s="137"/>
      <c r="E59" s="137"/>
      <c r="F59" s="137"/>
      <c r="G59" s="137"/>
      <c r="H59" s="137"/>
      <c r="I59" s="137"/>
      <c r="J59" s="137"/>
    </row>
    <row r="60" spans="1:10" ht="30.75" x14ac:dyDescent="0.25">
      <c r="A60" s="140"/>
      <c r="B60" s="4" t="s">
        <v>67</v>
      </c>
      <c r="C60" s="137"/>
      <c r="D60" s="137"/>
      <c r="E60" s="137"/>
      <c r="F60" s="137"/>
      <c r="G60" s="137"/>
      <c r="H60" s="137"/>
      <c r="I60" s="137"/>
      <c r="J60" s="137"/>
    </row>
    <row r="61" spans="1:10" ht="30" x14ac:dyDescent="0.25">
      <c r="A61" s="140">
        <v>11</v>
      </c>
      <c r="B61" s="2" t="s">
        <v>68</v>
      </c>
      <c r="C61" s="137">
        <v>3</v>
      </c>
      <c r="D61" s="137">
        <v>3</v>
      </c>
      <c r="E61" s="137">
        <v>3</v>
      </c>
      <c r="F61" s="137">
        <v>3</v>
      </c>
      <c r="G61" s="137">
        <v>3</v>
      </c>
      <c r="H61" s="137">
        <v>3</v>
      </c>
      <c r="I61" s="137"/>
      <c r="J61" s="137"/>
    </row>
    <row r="62" spans="1:10" ht="30.75" x14ac:dyDescent="0.25">
      <c r="A62" s="140"/>
      <c r="B62" s="4" t="s">
        <v>69</v>
      </c>
      <c r="C62" s="137"/>
      <c r="D62" s="137"/>
      <c r="E62" s="137"/>
      <c r="F62" s="137"/>
      <c r="G62" s="137"/>
      <c r="H62" s="137"/>
      <c r="I62" s="137"/>
      <c r="J62" s="137"/>
    </row>
    <row r="63" spans="1:10" ht="30.75" x14ac:dyDescent="0.25">
      <c r="A63" s="140"/>
      <c r="B63" s="4" t="s">
        <v>70</v>
      </c>
      <c r="C63" s="137"/>
      <c r="D63" s="137"/>
      <c r="E63" s="137"/>
      <c r="F63" s="137"/>
      <c r="G63" s="137"/>
      <c r="H63" s="137"/>
      <c r="I63" s="137"/>
      <c r="J63" s="137"/>
    </row>
    <row r="64" spans="1:10" ht="30.75" x14ac:dyDescent="0.25">
      <c r="A64" s="140"/>
      <c r="B64" s="4" t="s">
        <v>71</v>
      </c>
      <c r="C64" s="137"/>
      <c r="D64" s="137"/>
      <c r="E64" s="137"/>
      <c r="F64" s="137"/>
      <c r="G64" s="137"/>
      <c r="H64" s="137"/>
      <c r="I64" s="137"/>
      <c r="J64" s="137"/>
    </row>
    <row r="65" spans="1:10" ht="30.75" x14ac:dyDescent="0.25">
      <c r="A65" s="140"/>
      <c r="B65" s="4" t="s">
        <v>72</v>
      </c>
      <c r="C65" s="137"/>
      <c r="D65" s="137"/>
      <c r="E65" s="137"/>
      <c r="F65" s="137"/>
      <c r="G65" s="137"/>
      <c r="H65" s="137"/>
      <c r="I65" s="137"/>
      <c r="J65" s="137"/>
    </row>
    <row r="66" spans="1:10" x14ac:dyDescent="0.25">
      <c r="A66" s="140">
        <v>12</v>
      </c>
      <c r="B66" s="2" t="s">
        <v>73</v>
      </c>
      <c r="C66" s="137">
        <v>3</v>
      </c>
      <c r="D66" s="137">
        <v>3</v>
      </c>
      <c r="E66" s="137">
        <v>3</v>
      </c>
      <c r="F66" s="137">
        <v>3</v>
      </c>
      <c r="G66" s="137">
        <v>3</v>
      </c>
      <c r="H66" s="137">
        <v>3</v>
      </c>
      <c r="I66" s="137"/>
      <c r="J66" s="137"/>
    </row>
    <row r="67" spans="1:10" ht="30.75" x14ac:dyDescent="0.25">
      <c r="A67" s="140"/>
      <c r="B67" s="4" t="s">
        <v>74</v>
      </c>
      <c r="C67" s="137"/>
      <c r="D67" s="137"/>
      <c r="E67" s="137"/>
      <c r="F67" s="137"/>
      <c r="G67" s="137"/>
      <c r="H67" s="137"/>
      <c r="I67" s="137"/>
      <c r="J67" s="137"/>
    </row>
    <row r="68" spans="1:10" ht="30.75" x14ac:dyDescent="0.25">
      <c r="A68" s="140"/>
      <c r="B68" s="4" t="s">
        <v>75</v>
      </c>
      <c r="C68" s="137"/>
      <c r="D68" s="137"/>
      <c r="E68" s="137"/>
      <c r="F68" s="137"/>
      <c r="G68" s="137"/>
      <c r="H68" s="137"/>
      <c r="I68" s="137"/>
      <c r="J68" s="137"/>
    </row>
    <row r="69" spans="1:10" ht="30.75" x14ac:dyDescent="0.25">
      <c r="A69" s="140"/>
      <c r="B69" s="4" t="s">
        <v>76</v>
      </c>
      <c r="C69" s="137"/>
      <c r="D69" s="137"/>
      <c r="E69" s="137"/>
      <c r="F69" s="137"/>
      <c r="G69" s="137"/>
      <c r="H69" s="137"/>
      <c r="I69" s="137"/>
      <c r="J69" s="137"/>
    </row>
    <row r="70" spans="1:10" ht="30.75" x14ac:dyDescent="0.25">
      <c r="A70" s="140"/>
      <c r="B70" s="4" t="s">
        <v>77</v>
      </c>
      <c r="C70" s="137"/>
      <c r="D70" s="137"/>
      <c r="E70" s="137"/>
      <c r="F70" s="137"/>
      <c r="G70" s="137"/>
      <c r="H70" s="137"/>
      <c r="I70" s="137"/>
      <c r="J70" s="137"/>
    </row>
    <row r="71" spans="1:10" x14ac:dyDescent="0.25">
      <c r="A71" s="140">
        <v>13</v>
      </c>
      <c r="B71" s="2" t="s">
        <v>78</v>
      </c>
      <c r="C71" s="137">
        <v>4</v>
      </c>
      <c r="D71" s="137">
        <v>4</v>
      </c>
      <c r="E71" s="137">
        <v>4</v>
      </c>
      <c r="F71" s="137">
        <v>4</v>
      </c>
      <c r="G71" s="137">
        <v>4</v>
      </c>
      <c r="H71" s="137">
        <v>4</v>
      </c>
      <c r="I71" s="137"/>
      <c r="J71" s="137"/>
    </row>
    <row r="72" spans="1:10" ht="15.75" x14ac:dyDescent="0.25">
      <c r="A72" s="140"/>
      <c r="B72" s="4" t="s">
        <v>79</v>
      </c>
      <c r="C72" s="137"/>
      <c r="D72" s="137"/>
      <c r="E72" s="137"/>
      <c r="F72" s="137"/>
      <c r="G72" s="137"/>
      <c r="H72" s="137"/>
      <c r="I72" s="137"/>
      <c r="J72" s="137"/>
    </row>
    <row r="73" spans="1:10" ht="30.75" x14ac:dyDescent="0.25">
      <c r="A73" s="140"/>
      <c r="B73" s="4" t="s">
        <v>80</v>
      </c>
      <c r="C73" s="137"/>
      <c r="D73" s="137"/>
      <c r="E73" s="137"/>
      <c r="F73" s="137"/>
      <c r="G73" s="137"/>
      <c r="H73" s="137"/>
      <c r="I73" s="137"/>
      <c r="J73" s="137"/>
    </row>
    <row r="74" spans="1:10" ht="30.75" x14ac:dyDescent="0.25">
      <c r="A74" s="140"/>
      <c r="B74" s="4" t="s">
        <v>81</v>
      </c>
      <c r="C74" s="137"/>
      <c r="D74" s="137"/>
      <c r="E74" s="137"/>
      <c r="F74" s="137"/>
      <c r="G74" s="137"/>
      <c r="H74" s="137"/>
      <c r="I74" s="137"/>
      <c r="J74" s="137"/>
    </row>
    <row r="75" spans="1:10" ht="30.75" x14ac:dyDescent="0.25">
      <c r="A75" s="140"/>
      <c r="B75" s="4" t="s">
        <v>82</v>
      </c>
      <c r="C75" s="137"/>
      <c r="D75" s="137"/>
      <c r="E75" s="137"/>
      <c r="F75" s="137"/>
      <c r="G75" s="137"/>
      <c r="H75" s="137"/>
      <c r="I75" s="137"/>
      <c r="J75" s="137"/>
    </row>
    <row r="76" spans="1:10" x14ac:dyDescent="0.25">
      <c r="A76" s="140">
        <v>14</v>
      </c>
      <c r="B76" s="2" t="s">
        <v>83</v>
      </c>
      <c r="C76" s="137">
        <v>4</v>
      </c>
      <c r="D76" s="137">
        <v>4</v>
      </c>
      <c r="E76" s="137">
        <v>4</v>
      </c>
      <c r="F76" s="137">
        <v>4</v>
      </c>
      <c r="G76" s="137">
        <v>4</v>
      </c>
      <c r="H76" s="137">
        <v>4</v>
      </c>
      <c r="I76" s="137"/>
      <c r="J76" s="137"/>
    </row>
    <row r="77" spans="1:10" ht="15.75" x14ac:dyDescent="0.25">
      <c r="A77" s="140"/>
      <c r="B77" s="4" t="s">
        <v>84</v>
      </c>
      <c r="C77" s="137"/>
      <c r="D77" s="137"/>
      <c r="E77" s="137"/>
      <c r="F77" s="137"/>
      <c r="G77" s="137"/>
      <c r="H77" s="137"/>
      <c r="I77" s="137"/>
      <c r="J77" s="137"/>
    </row>
    <row r="78" spans="1:10" ht="30.75" x14ac:dyDescent="0.25">
      <c r="A78" s="140"/>
      <c r="B78" s="4" t="s">
        <v>85</v>
      </c>
      <c r="C78" s="137"/>
      <c r="D78" s="137"/>
      <c r="E78" s="137"/>
      <c r="F78" s="137"/>
      <c r="G78" s="137"/>
      <c r="H78" s="137"/>
      <c r="I78" s="137"/>
      <c r="J78" s="137"/>
    </row>
    <row r="79" spans="1:10" ht="30.75" x14ac:dyDescent="0.25">
      <c r="A79" s="140"/>
      <c r="B79" s="4" t="s">
        <v>86</v>
      </c>
      <c r="C79" s="137"/>
      <c r="D79" s="137"/>
      <c r="E79" s="137"/>
      <c r="F79" s="137"/>
      <c r="G79" s="137"/>
      <c r="H79" s="137"/>
      <c r="I79" s="137"/>
      <c r="J79" s="137"/>
    </row>
    <row r="80" spans="1:10" ht="30.75" x14ac:dyDescent="0.25">
      <c r="A80" s="140"/>
      <c r="B80" s="4" t="s">
        <v>87</v>
      </c>
      <c r="C80" s="137"/>
      <c r="D80" s="137"/>
      <c r="E80" s="137"/>
      <c r="F80" s="137"/>
      <c r="G80" s="137"/>
      <c r="H80" s="137"/>
      <c r="I80" s="137"/>
      <c r="J80" s="137"/>
    </row>
    <row r="81" spans="1:10" x14ac:dyDescent="0.25">
      <c r="A81" s="140">
        <v>15</v>
      </c>
      <c r="B81" s="2" t="s">
        <v>88</v>
      </c>
      <c r="C81" s="137">
        <v>3</v>
      </c>
      <c r="D81" s="137">
        <v>4</v>
      </c>
      <c r="E81" s="137">
        <v>3</v>
      </c>
      <c r="F81" s="137">
        <v>4</v>
      </c>
      <c r="G81" s="137">
        <v>3</v>
      </c>
      <c r="H81" s="137">
        <v>3</v>
      </c>
      <c r="I81" s="137"/>
      <c r="J81" s="137"/>
    </row>
    <row r="82" spans="1:10" ht="15.75" x14ac:dyDescent="0.25">
      <c r="A82" s="140"/>
      <c r="B82" s="4" t="s">
        <v>89</v>
      </c>
      <c r="C82" s="137"/>
      <c r="D82" s="137"/>
      <c r="E82" s="137"/>
      <c r="F82" s="137"/>
      <c r="G82" s="137"/>
      <c r="H82" s="137"/>
      <c r="I82" s="137"/>
      <c r="J82" s="137"/>
    </row>
    <row r="83" spans="1:10" ht="15.75" x14ac:dyDescent="0.25">
      <c r="A83" s="140"/>
      <c r="B83" s="4" t="s">
        <v>90</v>
      </c>
      <c r="C83" s="137"/>
      <c r="D83" s="137"/>
      <c r="E83" s="137"/>
      <c r="F83" s="137"/>
      <c r="G83" s="137"/>
      <c r="H83" s="137"/>
      <c r="I83" s="137"/>
      <c r="J83" s="137"/>
    </row>
    <row r="84" spans="1:10" ht="30.75" x14ac:dyDescent="0.25">
      <c r="A84" s="140"/>
      <c r="B84" s="4" t="s">
        <v>91</v>
      </c>
      <c r="C84" s="137"/>
      <c r="D84" s="137"/>
      <c r="E84" s="137"/>
      <c r="F84" s="137"/>
      <c r="G84" s="137"/>
      <c r="H84" s="137"/>
      <c r="I84" s="137"/>
      <c r="J84" s="137"/>
    </row>
    <row r="85" spans="1:10" ht="30.75" x14ac:dyDescent="0.25">
      <c r="A85" s="140"/>
      <c r="B85" s="4" t="s">
        <v>92</v>
      </c>
      <c r="C85" s="137"/>
      <c r="D85" s="137"/>
      <c r="E85" s="137"/>
      <c r="F85" s="137"/>
      <c r="G85" s="137"/>
      <c r="H85" s="137"/>
      <c r="I85" s="137"/>
      <c r="J85" s="137"/>
    </row>
    <row r="86" spans="1:10" ht="30" x14ac:dyDescent="0.25">
      <c r="A86" s="140">
        <v>16</v>
      </c>
      <c r="B86" s="2" t="s">
        <v>93</v>
      </c>
      <c r="C86" s="137">
        <v>4</v>
      </c>
      <c r="D86" s="137">
        <v>4</v>
      </c>
      <c r="E86" s="137">
        <v>4</v>
      </c>
      <c r="F86" s="137">
        <v>4</v>
      </c>
      <c r="G86" s="137">
        <v>4</v>
      </c>
      <c r="H86" s="137">
        <v>4</v>
      </c>
      <c r="I86" s="137"/>
      <c r="J86" s="137"/>
    </row>
    <row r="87" spans="1:10" ht="30.75" x14ac:dyDescent="0.25">
      <c r="A87" s="140"/>
      <c r="B87" s="4" t="s">
        <v>94</v>
      </c>
      <c r="C87" s="137"/>
      <c r="D87" s="137"/>
      <c r="E87" s="137"/>
      <c r="F87" s="137"/>
      <c r="G87" s="137"/>
      <c r="H87" s="137"/>
      <c r="I87" s="137"/>
      <c r="J87" s="137"/>
    </row>
    <row r="88" spans="1:10" ht="30.75" x14ac:dyDescent="0.25">
      <c r="A88" s="140"/>
      <c r="B88" s="4" t="s">
        <v>95</v>
      </c>
      <c r="C88" s="137"/>
      <c r="D88" s="137"/>
      <c r="E88" s="137"/>
      <c r="F88" s="137"/>
      <c r="G88" s="137"/>
      <c r="H88" s="137"/>
      <c r="I88" s="137"/>
      <c r="J88" s="137"/>
    </row>
    <row r="89" spans="1:10" ht="15.75" x14ac:dyDescent="0.25">
      <c r="A89" s="140"/>
      <c r="B89" s="4" t="s">
        <v>96</v>
      </c>
      <c r="C89" s="137"/>
      <c r="D89" s="137"/>
      <c r="E89" s="137"/>
      <c r="F89" s="137"/>
      <c r="G89" s="137"/>
      <c r="H89" s="137"/>
      <c r="I89" s="137"/>
      <c r="J89" s="137"/>
    </row>
    <row r="90" spans="1:10" ht="30.75" x14ac:dyDescent="0.25">
      <c r="A90" s="140"/>
      <c r="B90" s="4" t="s">
        <v>97</v>
      </c>
      <c r="C90" s="137"/>
      <c r="D90" s="137"/>
      <c r="E90" s="137"/>
      <c r="F90" s="137"/>
      <c r="G90" s="137"/>
      <c r="H90" s="137"/>
      <c r="I90" s="137"/>
      <c r="J90" s="137"/>
    </row>
    <row r="91" spans="1:10" x14ac:dyDescent="0.25">
      <c r="A91" s="2" t="s">
        <v>98</v>
      </c>
      <c r="B91" s="2" t="s">
        <v>99</v>
      </c>
      <c r="C91" s="1"/>
      <c r="D91" s="1"/>
      <c r="E91" s="1"/>
      <c r="F91" s="1"/>
      <c r="G91" s="1"/>
      <c r="H91" s="1"/>
      <c r="I91" s="1"/>
      <c r="J91" s="1"/>
    </row>
    <row r="92" spans="1:10" ht="30" x14ac:dyDescent="0.25">
      <c r="A92" s="140">
        <v>17</v>
      </c>
      <c r="B92" s="2" t="s">
        <v>100</v>
      </c>
      <c r="C92" s="137">
        <v>4</v>
      </c>
      <c r="D92" s="137">
        <v>4</v>
      </c>
      <c r="E92" s="137">
        <v>4</v>
      </c>
      <c r="F92" s="137">
        <v>4</v>
      </c>
      <c r="G92" s="137">
        <v>4</v>
      </c>
      <c r="H92" s="137">
        <v>4</v>
      </c>
      <c r="I92" s="137"/>
      <c r="J92" s="137"/>
    </row>
    <row r="93" spans="1:10" ht="30.75" x14ac:dyDescent="0.25">
      <c r="A93" s="140"/>
      <c r="B93" s="4" t="s">
        <v>101</v>
      </c>
      <c r="C93" s="137"/>
      <c r="D93" s="137"/>
      <c r="E93" s="137"/>
      <c r="F93" s="137"/>
      <c r="G93" s="137"/>
      <c r="H93" s="137"/>
      <c r="I93" s="137"/>
      <c r="J93" s="137"/>
    </row>
    <row r="94" spans="1:10" ht="15.75" x14ac:dyDescent="0.25">
      <c r="A94" s="140"/>
      <c r="B94" s="4" t="s">
        <v>102</v>
      </c>
      <c r="C94" s="137"/>
      <c r="D94" s="137"/>
      <c r="E94" s="137"/>
      <c r="F94" s="137"/>
      <c r="G94" s="137"/>
      <c r="H94" s="137"/>
      <c r="I94" s="137"/>
      <c r="J94" s="137"/>
    </row>
    <row r="95" spans="1:10" ht="15.75" x14ac:dyDescent="0.25">
      <c r="A95" s="140"/>
      <c r="B95" s="4" t="s">
        <v>103</v>
      </c>
      <c r="C95" s="137"/>
      <c r="D95" s="137"/>
      <c r="E95" s="137"/>
      <c r="F95" s="137"/>
      <c r="G95" s="137"/>
      <c r="H95" s="137"/>
      <c r="I95" s="137"/>
      <c r="J95" s="137"/>
    </row>
    <row r="96" spans="1:10" ht="30.75" x14ac:dyDescent="0.25">
      <c r="A96" s="140"/>
      <c r="B96" s="4" t="s">
        <v>104</v>
      </c>
      <c r="C96" s="137"/>
      <c r="D96" s="137"/>
      <c r="E96" s="137"/>
      <c r="F96" s="137"/>
      <c r="G96" s="137"/>
      <c r="H96" s="137"/>
      <c r="I96" s="137"/>
      <c r="J96" s="137"/>
    </row>
    <row r="97" spans="1:10" x14ac:dyDescent="0.25">
      <c r="A97" s="140">
        <v>18</v>
      </c>
      <c r="B97" s="2" t="s">
        <v>105</v>
      </c>
      <c r="C97" s="137">
        <v>3</v>
      </c>
      <c r="D97" s="137">
        <v>3</v>
      </c>
      <c r="E97" s="137">
        <v>3</v>
      </c>
      <c r="F97" s="137">
        <v>3</v>
      </c>
      <c r="G97" s="137">
        <v>3</v>
      </c>
      <c r="H97" s="137">
        <v>3</v>
      </c>
      <c r="I97" s="137"/>
      <c r="J97" s="137"/>
    </row>
    <row r="98" spans="1:10" x14ac:dyDescent="0.25">
      <c r="A98" s="140"/>
      <c r="B98" s="8" t="s">
        <v>106</v>
      </c>
      <c r="C98" s="137"/>
      <c r="D98" s="137"/>
      <c r="E98" s="137"/>
      <c r="F98" s="137"/>
      <c r="G98" s="137"/>
      <c r="H98" s="137"/>
      <c r="I98" s="137"/>
      <c r="J98" s="137"/>
    </row>
    <row r="99" spans="1:10" x14ac:dyDescent="0.25">
      <c r="A99" s="140"/>
      <c r="B99" s="8" t="s">
        <v>107</v>
      </c>
      <c r="C99" s="137"/>
      <c r="D99" s="137"/>
      <c r="E99" s="137"/>
      <c r="F99" s="137"/>
      <c r="G99" s="137"/>
      <c r="H99" s="137"/>
      <c r="I99" s="137"/>
      <c r="J99" s="137"/>
    </row>
    <row r="100" spans="1:10" x14ac:dyDescent="0.25">
      <c r="A100" s="140"/>
      <c r="B100" s="8" t="s">
        <v>108</v>
      </c>
      <c r="C100" s="137"/>
      <c r="D100" s="137"/>
      <c r="E100" s="137"/>
      <c r="F100" s="137"/>
      <c r="G100" s="137"/>
      <c r="H100" s="137"/>
      <c r="I100" s="137"/>
      <c r="J100" s="137"/>
    </row>
    <row r="101" spans="1:10" x14ac:dyDescent="0.25">
      <c r="A101" s="140"/>
      <c r="B101" s="8" t="s">
        <v>109</v>
      </c>
      <c r="C101" s="137"/>
      <c r="D101" s="137"/>
      <c r="E101" s="137"/>
      <c r="F101" s="137"/>
      <c r="G101" s="137"/>
      <c r="H101" s="137"/>
      <c r="I101" s="137"/>
      <c r="J101" s="137"/>
    </row>
    <row r="102" spans="1:10" x14ac:dyDescent="0.25">
      <c r="A102" s="5"/>
      <c r="B102" s="5" t="s">
        <v>29</v>
      </c>
      <c r="C102" s="6">
        <f>SUM(C30:C101)</f>
        <v>49</v>
      </c>
      <c r="D102" s="6">
        <f t="shared" ref="D102:H102" si="5">SUM(D30:D101)</f>
        <v>49</v>
      </c>
      <c r="E102" s="6">
        <f t="shared" si="5"/>
        <v>49</v>
      </c>
      <c r="F102" s="6">
        <f t="shared" si="5"/>
        <v>48</v>
      </c>
      <c r="G102" s="6">
        <f t="shared" si="5"/>
        <v>49</v>
      </c>
      <c r="H102" s="6">
        <f t="shared" si="5"/>
        <v>47</v>
      </c>
      <c r="I102" s="6">
        <f>AVERAGE(C102:H102)</f>
        <v>48.5</v>
      </c>
      <c r="J102" s="7">
        <f>I102/56*100</f>
        <v>86.607142857142861</v>
      </c>
    </row>
    <row r="103" spans="1:10" x14ac:dyDescent="0.25">
      <c r="A103" s="5"/>
      <c r="B103" s="5" t="s">
        <v>30</v>
      </c>
      <c r="C103" s="141">
        <f>AVERAGE(C102:D102)</f>
        <v>49</v>
      </c>
      <c r="D103" s="141"/>
      <c r="E103" s="141">
        <f t="shared" ref="E103" si="6">AVERAGE(E102:F102)</f>
        <v>48.5</v>
      </c>
      <c r="F103" s="141"/>
      <c r="G103" s="141">
        <f t="shared" ref="G103" si="7">AVERAGE(G102:H102)</f>
        <v>48</v>
      </c>
      <c r="H103" s="141"/>
      <c r="I103" s="6"/>
      <c r="J103" s="6"/>
    </row>
    <row r="104" spans="1:10" x14ac:dyDescent="0.25">
      <c r="A104" s="5"/>
      <c r="B104" s="5" t="s">
        <v>110</v>
      </c>
      <c r="C104" s="141">
        <f>C103/56*100</f>
        <v>87.5</v>
      </c>
      <c r="D104" s="141"/>
      <c r="E104" s="141">
        <f t="shared" ref="E104" si="8">E103/56*100</f>
        <v>86.607142857142861</v>
      </c>
      <c r="F104" s="141"/>
      <c r="G104" s="141">
        <f t="shared" ref="G104" si="9">G103/56*100</f>
        <v>85.714285714285708</v>
      </c>
      <c r="H104" s="141"/>
      <c r="I104" s="6"/>
      <c r="J104" s="6"/>
    </row>
    <row r="105" spans="1:10" x14ac:dyDescent="0.25">
      <c r="A105" s="2" t="s">
        <v>111</v>
      </c>
      <c r="B105" s="2" t="s">
        <v>112</v>
      </c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40">
        <v>19</v>
      </c>
      <c r="B106" s="2" t="s">
        <v>113</v>
      </c>
      <c r="C106" s="137">
        <v>3</v>
      </c>
      <c r="D106" s="137">
        <v>3</v>
      </c>
      <c r="E106" s="137">
        <v>3</v>
      </c>
      <c r="F106" s="137">
        <v>3</v>
      </c>
      <c r="G106" s="137">
        <v>3</v>
      </c>
      <c r="H106" s="137">
        <v>3</v>
      </c>
      <c r="I106" s="137"/>
      <c r="J106" s="137"/>
    </row>
    <row r="107" spans="1:10" ht="30.75" x14ac:dyDescent="0.25">
      <c r="A107" s="140"/>
      <c r="B107" s="4" t="s">
        <v>114</v>
      </c>
      <c r="C107" s="137"/>
      <c r="D107" s="137"/>
      <c r="E107" s="137"/>
      <c r="F107" s="137"/>
      <c r="G107" s="137"/>
      <c r="H107" s="137"/>
      <c r="I107" s="137"/>
      <c r="J107" s="137"/>
    </row>
    <row r="108" spans="1:10" ht="15.75" x14ac:dyDescent="0.25">
      <c r="A108" s="140"/>
      <c r="B108" s="4" t="s">
        <v>115</v>
      </c>
      <c r="C108" s="137"/>
      <c r="D108" s="137"/>
      <c r="E108" s="137"/>
      <c r="F108" s="137"/>
      <c r="G108" s="137"/>
      <c r="H108" s="137"/>
      <c r="I108" s="137"/>
      <c r="J108" s="137"/>
    </row>
    <row r="109" spans="1:10" ht="15.75" x14ac:dyDescent="0.25">
      <c r="A109" s="140"/>
      <c r="B109" s="4" t="s">
        <v>116</v>
      </c>
      <c r="C109" s="137"/>
      <c r="D109" s="137"/>
      <c r="E109" s="137"/>
      <c r="F109" s="137"/>
      <c r="G109" s="137"/>
      <c r="H109" s="137"/>
      <c r="I109" s="137"/>
      <c r="J109" s="137"/>
    </row>
    <row r="110" spans="1:10" ht="15.75" x14ac:dyDescent="0.25">
      <c r="A110" s="140"/>
      <c r="B110" s="4" t="s">
        <v>117</v>
      </c>
      <c r="C110" s="137"/>
      <c r="D110" s="137"/>
      <c r="E110" s="137"/>
      <c r="F110" s="137"/>
      <c r="G110" s="137"/>
      <c r="H110" s="137"/>
      <c r="I110" s="137"/>
      <c r="J110" s="137"/>
    </row>
    <row r="111" spans="1:10" x14ac:dyDescent="0.25">
      <c r="A111" s="140">
        <v>20</v>
      </c>
      <c r="B111" s="2" t="s">
        <v>118</v>
      </c>
      <c r="C111" s="137">
        <v>4</v>
      </c>
      <c r="D111" s="137">
        <v>4</v>
      </c>
      <c r="E111" s="137">
        <v>4</v>
      </c>
      <c r="F111" s="137">
        <v>4</v>
      </c>
      <c r="G111" s="137">
        <v>4</v>
      </c>
      <c r="H111" s="137">
        <v>4</v>
      </c>
      <c r="I111" s="137"/>
      <c r="J111" s="137"/>
    </row>
    <row r="112" spans="1:10" ht="15.75" x14ac:dyDescent="0.25">
      <c r="A112" s="140"/>
      <c r="B112" s="4" t="s">
        <v>119</v>
      </c>
      <c r="C112" s="137"/>
      <c r="D112" s="137"/>
      <c r="E112" s="137"/>
      <c r="F112" s="137"/>
      <c r="G112" s="137"/>
      <c r="H112" s="137"/>
      <c r="I112" s="137"/>
      <c r="J112" s="137"/>
    </row>
    <row r="113" spans="1:10" ht="15.75" x14ac:dyDescent="0.25">
      <c r="A113" s="140"/>
      <c r="B113" s="4" t="s">
        <v>120</v>
      </c>
      <c r="C113" s="137"/>
      <c r="D113" s="137"/>
      <c r="E113" s="137"/>
      <c r="F113" s="137"/>
      <c r="G113" s="137"/>
      <c r="H113" s="137"/>
      <c r="I113" s="137"/>
      <c r="J113" s="137"/>
    </row>
    <row r="114" spans="1:10" ht="15.75" x14ac:dyDescent="0.25">
      <c r="A114" s="140"/>
      <c r="B114" s="4" t="s">
        <v>121</v>
      </c>
      <c r="C114" s="137"/>
      <c r="D114" s="137"/>
      <c r="E114" s="137"/>
      <c r="F114" s="137"/>
      <c r="G114" s="137"/>
      <c r="H114" s="137"/>
      <c r="I114" s="137"/>
      <c r="J114" s="137"/>
    </row>
    <row r="115" spans="1:10" ht="15.75" x14ac:dyDescent="0.25">
      <c r="A115" s="140"/>
      <c r="B115" s="4" t="s">
        <v>122</v>
      </c>
      <c r="C115" s="137"/>
      <c r="D115" s="137"/>
      <c r="E115" s="137"/>
      <c r="F115" s="137"/>
      <c r="G115" s="137"/>
      <c r="H115" s="137"/>
      <c r="I115" s="137"/>
      <c r="J115" s="137"/>
    </row>
    <row r="116" spans="1:10" x14ac:dyDescent="0.25">
      <c r="A116" s="5"/>
      <c r="B116" s="5" t="s">
        <v>29</v>
      </c>
      <c r="C116" s="6">
        <f>SUM(C106:C115)</f>
        <v>7</v>
      </c>
      <c r="D116" s="6">
        <f t="shared" ref="D116:H116" si="10">SUM(D106:D115)</f>
        <v>7</v>
      </c>
      <c r="E116" s="6">
        <f t="shared" si="10"/>
        <v>7</v>
      </c>
      <c r="F116" s="6">
        <f t="shared" si="10"/>
        <v>7</v>
      </c>
      <c r="G116" s="6">
        <f t="shared" si="10"/>
        <v>7</v>
      </c>
      <c r="H116" s="6">
        <f t="shared" si="10"/>
        <v>7</v>
      </c>
      <c r="I116" s="6">
        <f>AVERAGE(C116:H116)</f>
        <v>7</v>
      </c>
      <c r="J116" s="6">
        <f>I116/8*100</f>
        <v>87.5</v>
      </c>
    </row>
    <row r="117" spans="1:10" x14ac:dyDescent="0.25">
      <c r="A117" s="5"/>
      <c r="B117" s="5" t="s">
        <v>30</v>
      </c>
      <c r="C117" s="145">
        <f>AVERAGE(C116:D116)</f>
        <v>7</v>
      </c>
      <c r="D117" s="145"/>
      <c r="E117" s="145">
        <f t="shared" ref="E117" si="11">AVERAGE(E116:F116)</f>
        <v>7</v>
      </c>
      <c r="F117" s="145"/>
      <c r="G117" s="145">
        <f t="shared" ref="G117" si="12">AVERAGE(G116:H116)</f>
        <v>7</v>
      </c>
      <c r="H117" s="145"/>
      <c r="I117" s="6"/>
      <c r="J117" s="6"/>
    </row>
    <row r="118" spans="1:10" x14ac:dyDescent="0.25">
      <c r="A118" s="5"/>
      <c r="B118" s="5" t="s">
        <v>110</v>
      </c>
      <c r="C118" s="143">
        <f>C117/8*100</f>
        <v>87.5</v>
      </c>
      <c r="D118" s="143"/>
      <c r="E118" s="143">
        <f t="shared" ref="E118" si="13">E117/8*100</f>
        <v>87.5</v>
      </c>
      <c r="F118" s="143"/>
      <c r="G118" s="143">
        <f t="shared" ref="G118" si="14">G117/8*100</f>
        <v>87.5</v>
      </c>
      <c r="H118" s="143"/>
      <c r="I118" s="6"/>
      <c r="J118" s="6"/>
    </row>
    <row r="119" spans="1:10" x14ac:dyDescent="0.25">
      <c r="A119" s="9"/>
      <c r="B119" s="10" t="s">
        <v>123</v>
      </c>
      <c r="C119" s="138">
        <f>AVERAGE(C118,C104,C27)</f>
        <v>88.541666666666671</v>
      </c>
      <c r="D119" s="139"/>
      <c r="E119" s="138">
        <f t="shared" ref="E119:G119" si="15">AVERAGE(E118,E104,E27)</f>
        <v>88.244047619047635</v>
      </c>
      <c r="F119" s="139"/>
      <c r="G119" s="138">
        <f t="shared" si="15"/>
        <v>86.904761904761912</v>
      </c>
      <c r="H119" s="139"/>
      <c r="I119" s="9"/>
      <c r="J119" s="11">
        <f>AVERAGE(J116,J102,J25)</f>
        <v>87.896825396825406</v>
      </c>
    </row>
  </sheetData>
  <mergeCells count="209">
    <mergeCell ref="I2:I4"/>
    <mergeCell ref="J2:J4"/>
    <mergeCell ref="A2:A4"/>
    <mergeCell ref="B2:B4"/>
    <mergeCell ref="C2:H2"/>
    <mergeCell ref="C3:D3"/>
    <mergeCell ref="E3:F3"/>
    <mergeCell ref="G3:H3"/>
    <mergeCell ref="A6:A10"/>
    <mergeCell ref="C117:D117"/>
    <mergeCell ref="E117:F117"/>
    <mergeCell ref="G117:H117"/>
    <mergeCell ref="G106:G110"/>
    <mergeCell ref="H106:H110"/>
    <mergeCell ref="C103:D103"/>
    <mergeCell ref="E103:F103"/>
    <mergeCell ref="G103:H103"/>
    <mergeCell ref="H97:H101"/>
    <mergeCell ref="A51:A55"/>
    <mergeCell ref="C51:C55"/>
    <mergeCell ref="D51:D55"/>
    <mergeCell ref="E51:E55"/>
    <mergeCell ref="C26:D26"/>
    <mergeCell ref="E26:F26"/>
    <mergeCell ref="G26:H26"/>
    <mergeCell ref="C6:C10"/>
    <mergeCell ref="G6:G10"/>
    <mergeCell ref="H6:H10"/>
    <mergeCell ref="I6:I10"/>
    <mergeCell ref="J6:J10"/>
    <mergeCell ref="A11:A15"/>
    <mergeCell ref="C11:C15"/>
    <mergeCell ref="D11:D15"/>
    <mergeCell ref="E11:E15"/>
    <mergeCell ref="F11:F15"/>
    <mergeCell ref="G11:G15"/>
    <mergeCell ref="D6:D10"/>
    <mergeCell ref="E6:E10"/>
    <mergeCell ref="F6:F10"/>
    <mergeCell ref="H11:H15"/>
    <mergeCell ref="I11:I15"/>
    <mergeCell ref="J11:J15"/>
    <mergeCell ref="A16:A19"/>
    <mergeCell ref="C16:C19"/>
    <mergeCell ref="D16:D19"/>
    <mergeCell ref="E16:E19"/>
    <mergeCell ref="F16:F19"/>
    <mergeCell ref="G16:G19"/>
    <mergeCell ref="H16:H19"/>
    <mergeCell ref="I16:I19"/>
    <mergeCell ref="J16:J19"/>
    <mergeCell ref="A20:A24"/>
    <mergeCell ref="C20:C24"/>
    <mergeCell ref="D20:D24"/>
    <mergeCell ref="E20:E24"/>
    <mergeCell ref="F20:F24"/>
    <mergeCell ref="G20:G24"/>
    <mergeCell ref="H20:H24"/>
    <mergeCell ref="I20:I24"/>
    <mergeCell ref="J20:J24"/>
    <mergeCell ref="C27:D27"/>
    <mergeCell ref="E27:F27"/>
    <mergeCell ref="G27:H27"/>
    <mergeCell ref="A30:A34"/>
    <mergeCell ref="C30:C34"/>
    <mergeCell ref="D30:D34"/>
    <mergeCell ref="E30:E34"/>
    <mergeCell ref="F30:F34"/>
    <mergeCell ref="G30:G34"/>
    <mergeCell ref="H30:H34"/>
    <mergeCell ref="I30:I34"/>
    <mergeCell ref="J30:J34"/>
    <mergeCell ref="A35:A39"/>
    <mergeCell ref="C35:C39"/>
    <mergeCell ref="D35:D39"/>
    <mergeCell ref="E35:E39"/>
    <mergeCell ref="F35:F39"/>
    <mergeCell ref="G35:G39"/>
    <mergeCell ref="H35:H39"/>
    <mergeCell ref="I35:I39"/>
    <mergeCell ref="J35:J39"/>
    <mergeCell ref="A40:A44"/>
    <mergeCell ref="C40:C44"/>
    <mergeCell ref="D40:D44"/>
    <mergeCell ref="E40:E44"/>
    <mergeCell ref="F40:F44"/>
    <mergeCell ref="G40:G44"/>
    <mergeCell ref="H40:H44"/>
    <mergeCell ref="I40:I44"/>
    <mergeCell ref="J40:J44"/>
    <mergeCell ref="A45:A49"/>
    <mergeCell ref="C45:C49"/>
    <mergeCell ref="D45:D49"/>
    <mergeCell ref="E45:E49"/>
    <mergeCell ref="F45:F49"/>
    <mergeCell ref="G45:G49"/>
    <mergeCell ref="H45:H49"/>
    <mergeCell ref="I45:I49"/>
    <mergeCell ref="J45:J49"/>
    <mergeCell ref="F51:F55"/>
    <mergeCell ref="G51:G55"/>
    <mergeCell ref="H51:H55"/>
    <mergeCell ref="I51:I55"/>
    <mergeCell ref="J51:J55"/>
    <mergeCell ref="A56:A60"/>
    <mergeCell ref="C56:C60"/>
    <mergeCell ref="D56:D60"/>
    <mergeCell ref="E56:E60"/>
    <mergeCell ref="F56:F60"/>
    <mergeCell ref="G56:G60"/>
    <mergeCell ref="H56:H60"/>
    <mergeCell ref="I56:I60"/>
    <mergeCell ref="J56:J60"/>
    <mergeCell ref="A61:A65"/>
    <mergeCell ref="C61:C65"/>
    <mergeCell ref="D61:D65"/>
    <mergeCell ref="E61:E65"/>
    <mergeCell ref="F61:F65"/>
    <mergeCell ref="G61:G65"/>
    <mergeCell ref="H61:H65"/>
    <mergeCell ref="I61:I65"/>
    <mergeCell ref="J61:J65"/>
    <mergeCell ref="A66:A70"/>
    <mergeCell ref="C66:C70"/>
    <mergeCell ref="D66:D70"/>
    <mergeCell ref="E66:E70"/>
    <mergeCell ref="F66:F70"/>
    <mergeCell ref="G66:G70"/>
    <mergeCell ref="H66:H70"/>
    <mergeCell ref="I66:I70"/>
    <mergeCell ref="J66:J70"/>
    <mergeCell ref="A71:A75"/>
    <mergeCell ref="C71:C75"/>
    <mergeCell ref="D71:D75"/>
    <mergeCell ref="E71:E75"/>
    <mergeCell ref="F71:F75"/>
    <mergeCell ref="G71:G75"/>
    <mergeCell ref="H71:H75"/>
    <mergeCell ref="I71:I75"/>
    <mergeCell ref="J71:J75"/>
    <mergeCell ref="A76:A80"/>
    <mergeCell ref="C76:C80"/>
    <mergeCell ref="D76:D80"/>
    <mergeCell ref="E76:E80"/>
    <mergeCell ref="F76:F80"/>
    <mergeCell ref="G76:G80"/>
    <mergeCell ref="H76:H80"/>
    <mergeCell ref="I76:I80"/>
    <mergeCell ref="J76:J80"/>
    <mergeCell ref="H81:H85"/>
    <mergeCell ref="I81:I85"/>
    <mergeCell ref="J81:J85"/>
    <mergeCell ref="A86:A90"/>
    <mergeCell ref="C86:C90"/>
    <mergeCell ref="D86:D90"/>
    <mergeCell ref="E86:E90"/>
    <mergeCell ref="F86:F90"/>
    <mergeCell ref="G86:G90"/>
    <mergeCell ref="H86:H90"/>
    <mergeCell ref="A81:A85"/>
    <mergeCell ref="C81:C85"/>
    <mergeCell ref="D81:D85"/>
    <mergeCell ref="E81:E85"/>
    <mergeCell ref="F81:F85"/>
    <mergeCell ref="G81:G85"/>
    <mergeCell ref="I86:I90"/>
    <mergeCell ref="J86:J90"/>
    <mergeCell ref="A92:A96"/>
    <mergeCell ref="C92:C96"/>
    <mergeCell ref="D92:D96"/>
    <mergeCell ref="E92:E96"/>
    <mergeCell ref="F92:F96"/>
    <mergeCell ref="G92:G96"/>
    <mergeCell ref="H92:H96"/>
    <mergeCell ref="I92:I96"/>
    <mergeCell ref="J92:J96"/>
    <mergeCell ref="I97:I101"/>
    <mergeCell ref="J97:J101"/>
    <mergeCell ref="C104:D104"/>
    <mergeCell ref="E104:F104"/>
    <mergeCell ref="G104:H104"/>
    <mergeCell ref="A106:A110"/>
    <mergeCell ref="C106:C110"/>
    <mergeCell ref="D106:D110"/>
    <mergeCell ref="E106:E110"/>
    <mergeCell ref="F106:F110"/>
    <mergeCell ref="A97:A101"/>
    <mergeCell ref="C97:C101"/>
    <mergeCell ref="D97:D101"/>
    <mergeCell ref="E97:E101"/>
    <mergeCell ref="F97:F101"/>
    <mergeCell ref="G97:G101"/>
    <mergeCell ref="J111:J115"/>
    <mergeCell ref="C119:D119"/>
    <mergeCell ref="E119:F119"/>
    <mergeCell ref="G119:H119"/>
    <mergeCell ref="I106:I110"/>
    <mergeCell ref="J106:J110"/>
    <mergeCell ref="A111:A115"/>
    <mergeCell ref="C111:C115"/>
    <mergeCell ref="D111:D115"/>
    <mergeCell ref="E111:E115"/>
    <mergeCell ref="F111:F115"/>
    <mergeCell ref="G111:G115"/>
    <mergeCell ref="H111:H115"/>
    <mergeCell ref="I111:I115"/>
    <mergeCell ref="C118:D118"/>
    <mergeCell ref="E118:F118"/>
    <mergeCell ref="G118:H1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topLeftCell="Z54" workbookViewId="0">
      <selection activeCell="AU65" sqref="AU65"/>
    </sheetView>
  </sheetViews>
  <sheetFormatPr defaultRowHeight="15" x14ac:dyDescent="0.25"/>
  <cols>
    <col min="1" max="1" width="10.85546875" customWidth="1"/>
    <col min="2" max="2" width="5.5703125" customWidth="1"/>
    <col min="3" max="11" width="1.85546875" bestFit="1" customWidth="1"/>
    <col min="12" max="16" width="2.7109375" bestFit="1" customWidth="1"/>
    <col min="17" max="27" width="2.7109375" customWidth="1"/>
    <col min="28" max="37" width="3" bestFit="1" customWidth="1"/>
    <col min="38" max="38" width="3" customWidth="1"/>
    <col min="39" max="39" width="6" customWidth="1"/>
    <col min="40" max="40" width="10.28515625" bestFit="1" customWidth="1"/>
    <col min="41" max="42" width="13.85546875" bestFit="1" customWidth="1"/>
    <col min="43" max="43" width="10.85546875" customWidth="1"/>
  </cols>
  <sheetData>
    <row r="1" spans="1:44" ht="15.75" x14ac:dyDescent="0.25">
      <c r="A1" s="149" t="s">
        <v>559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88"/>
      <c r="AO1" s="88"/>
      <c r="AP1" s="88"/>
      <c r="AQ1" s="88"/>
      <c r="AR1" s="88"/>
    </row>
    <row r="2" spans="1:44" ht="15" customHeight="1" x14ac:dyDescent="0.25">
      <c r="A2" s="147" t="s">
        <v>560</v>
      </c>
      <c r="B2" s="147" t="s">
        <v>561</v>
      </c>
      <c r="C2" s="147">
        <v>1</v>
      </c>
      <c r="D2" s="147">
        <v>2</v>
      </c>
      <c r="E2" s="147">
        <v>3</v>
      </c>
      <c r="F2" s="147">
        <v>4</v>
      </c>
      <c r="G2" s="147">
        <v>5</v>
      </c>
      <c r="H2" s="147">
        <v>6</v>
      </c>
      <c r="I2" s="147">
        <v>7</v>
      </c>
      <c r="J2" s="147">
        <v>8</v>
      </c>
      <c r="K2" s="147">
        <v>9</v>
      </c>
      <c r="L2" s="147">
        <v>10</v>
      </c>
      <c r="M2" s="147">
        <v>11</v>
      </c>
      <c r="N2" s="147">
        <v>12</v>
      </c>
      <c r="O2" s="147">
        <v>13</v>
      </c>
      <c r="P2" s="147">
        <v>14</v>
      </c>
      <c r="Q2" s="147">
        <v>15</v>
      </c>
      <c r="R2" s="147">
        <v>16</v>
      </c>
      <c r="S2" s="147">
        <v>17</v>
      </c>
      <c r="T2" s="147">
        <v>18</v>
      </c>
      <c r="U2" s="147">
        <v>19</v>
      </c>
      <c r="V2" s="147">
        <v>20</v>
      </c>
      <c r="W2" s="147">
        <v>21</v>
      </c>
      <c r="X2" s="147">
        <v>22</v>
      </c>
      <c r="Y2" s="147">
        <v>23</v>
      </c>
      <c r="Z2" s="147">
        <v>24</v>
      </c>
      <c r="AA2" s="147">
        <v>25</v>
      </c>
      <c r="AB2" s="147">
        <v>26</v>
      </c>
      <c r="AC2" s="147">
        <v>27</v>
      </c>
      <c r="AD2" s="147">
        <v>28</v>
      </c>
      <c r="AE2" s="147">
        <v>29</v>
      </c>
      <c r="AF2" s="147">
        <v>30</v>
      </c>
      <c r="AG2" s="147">
        <v>31</v>
      </c>
      <c r="AH2" s="147">
        <v>32</v>
      </c>
      <c r="AI2" s="147">
        <v>33</v>
      </c>
      <c r="AJ2" s="147">
        <v>34</v>
      </c>
      <c r="AK2" s="147">
        <v>35</v>
      </c>
      <c r="AL2" s="89"/>
      <c r="AM2" s="81" t="s">
        <v>562</v>
      </c>
      <c r="AN2" s="81" t="s">
        <v>563</v>
      </c>
      <c r="AO2" s="81" t="s">
        <v>564</v>
      </c>
      <c r="AP2" s="81" t="s">
        <v>564</v>
      </c>
      <c r="AQ2" s="81" t="s">
        <v>565</v>
      </c>
      <c r="AR2" s="81" t="s">
        <v>566</v>
      </c>
    </row>
    <row r="3" spans="1:44" ht="15" customHeight="1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89"/>
      <c r="AM3" s="81" t="s">
        <v>567</v>
      </c>
      <c r="AN3" s="81" t="s">
        <v>568</v>
      </c>
      <c r="AO3" s="81" t="s">
        <v>569</v>
      </c>
      <c r="AP3" s="81" t="s">
        <v>568</v>
      </c>
      <c r="AQ3" s="81" t="s">
        <v>570</v>
      </c>
      <c r="AR3" s="81"/>
    </row>
    <row r="4" spans="1:44" ht="15" customHeight="1" x14ac:dyDescent="0.25">
      <c r="A4" s="90" t="s">
        <v>571</v>
      </c>
      <c r="B4" s="91" t="s">
        <v>572</v>
      </c>
      <c r="C4" s="92">
        <v>1</v>
      </c>
      <c r="D4" s="92">
        <v>1</v>
      </c>
      <c r="E4" s="92">
        <v>1</v>
      </c>
      <c r="F4" s="92">
        <v>0</v>
      </c>
      <c r="G4" s="92">
        <v>1</v>
      </c>
      <c r="H4" s="92">
        <v>1</v>
      </c>
      <c r="I4" s="92">
        <v>1</v>
      </c>
      <c r="J4" s="92">
        <v>1</v>
      </c>
      <c r="K4" s="92">
        <v>1</v>
      </c>
      <c r="L4" s="92">
        <v>1</v>
      </c>
      <c r="M4" s="92">
        <v>1</v>
      </c>
      <c r="N4" s="92">
        <v>1</v>
      </c>
      <c r="O4" s="92">
        <v>1</v>
      </c>
      <c r="P4" s="92">
        <v>1</v>
      </c>
      <c r="Q4" s="92">
        <v>0</v>
      </c>
      <c r="R4" s="92">
        <v>0</v>
      </c>
      <c r="S4" s="92">
        <v>1</v>
      </c>
      <c r="T4" s="92">
        <v>1</v>
      </c>
      <c r="U4" s="92">
        <v>0</v>
      </c>
      <c r="V4" s="92">
        <v>1</v>
      </c>
      <c r="W4" s="92">
        <v>1</v>
      </c>
      <c r="X4" s="92">
        <v>1</v>
      </c>
      <c r="Y4" s="92">
        <v>1</v>
      </c>
      <c r="Z4" s="92">
        <v>1</v>
      </c>
      <c r="AA4" s="92">
        <v>1</v>
      </c>
      <c r="AB4" s="92">
        <v>1</v>
      </c>
      <c r="AC4" s="92">
        <v>1</v>
      </c>
      <c r="AD4" s="92">
        <v>1</v>
      </c>
      <c r="AE4" s="92">
        <v>1</v>
      </c>
      <c r="AF4" s="92">
        <v>0</v>
      </c>
      <c r="AG4" s="92">
        <v>1</v>
      </c>
      <c r="AH4" s="92">
        <v>1</v>
      </c>
      <c r="AI4" s="92">
        <v>1</v>
      </c>
      <c r="AJ4" s="92">
        <v>1</v>
      </c>
      <c r="AK4" s="92">
        <v>1</v>
      </c>
      <c r="AL4" s="92"/>
      <c r="AM4" s="93">
        <f>SUM(C4:AK4)</f>
        <v>30</v>
      </c>
      <c r="AN4" s="93">
        <f>SUM(AM4:AM8)</f>
        <v>141</v>
      </c>
      <c r="AO4" s="93">
        <v>35</v>
      </c>
      <c r="AP4" s="93">
        <f>SUM(AO4:AO8)</f>
        <v>175</v>
      </c>
      <c r="AQ4" s="191">
        <f>(AN4/AP4)*100</f>
        <v>80.571428571428569</v>
      </c>
      <c r="AR4" s="93" t="str">
        <f>IF(25&lt;AQ4&lt;43.75,"kurang kritis",IF(AQ4&lt;62.5,"cukup kritis",IF(AQ4&lt;81.25,"Kritis","Sangat kritis")))</f>
        <v>Kritis</v>
      </c>
    </row>
    <row r="5" spans="1:44" ht="15" customHeight="1" x14ac:dyDescent="0.25">
      <c r="A5" s="90" t="s">
        <v>573</v>
      </c>
      <c r="B5" s="91" t="s">
        <v>574</v>
      </c>
      <c r="C5" s="92">
        <v>1</v>
      </c>
      <c r="D5" s="92">
        <v>1</v>
      </c>
      <c r="E5" s="92">
        <v>1</v>
      </c>
      <c r="F5" s="92">
        <v>1</v>
      </c>
      <c r="G5" s="92">
        <v>1</v>
      </c>
      <c r="H5" s="92">
        <v>1</v>
      </c>
      <c r="I5" s="92">
        <v>0</v>
      </c>
      <c r="J5" s="92">
        <v>1</v>
      </c>
      <c r="K5" s="92">
        <v>1</v>
      </c>
      <c r="L5" s="92">
        <v>0</v>
      </c>
      <c r="M5" s="92">
        <v>1</v>
      </c>
      <c r="N5" s="92">
        <v>0</v>
      </c>
      <c r="O5" s="92">
        <v>0</v>
      </c>
      <c r="P5" s="92">
        <v>1</v>
      </c>
      <c r="Q5" s="92">
        <v>1</v>
      </c>
      <c r="R5" s="92">
        <v>0</v>
      </c>
      <c r="S5" s="92">
        <v>1</v>
      </c>
      <c r="T5" s="92">
        <v>1</v>
      </c>
      <c r="U5" s="92">
        <v>1</v>
      </c>
      <c r="V5" s="92">
        <v>1</v>
      </c>
      <c r="W5" s="92">
        <v>0</v>
      </c>
      <c r="X5" s="92">
        <v>1</v>
      </c>
      <c r="Y5" s="92">
        <v>1</v>
      </c>
      <c r="Z5" s="92">
        <v>1</v>
      </c>
      <c r="AA5" s="92">
        <v>1</v>
      </c>
      <c r="AB5" s="92">
        <v>0</v>
      </c>
      <c r="AC5" s="92">
        <v>1</v>
      </c>
      <c r="AD5" s="92">
        <v>1</v>
      </c>
      <c r="AE5" s="92">
        <v>0</v>
      </c>
      <c r="AF5" s="92">
        <v>1</v>
      </c>
      <c r="AG5" s="92">
        <v>1</v>
      </c>
      <c r="AH5" s="92">
        <v>1</v>
      </c>
      <c r="AI5" s="92">
        <v>0</v>
      </c>
      <c r="AJ5" s="92">
        <v>1</v>
      </c>
      <c r="AK5" s="92">
        <v>1</v>
      </c>
      <c r="AL5" s="92"/>
      <c r="AM5" s="93">
        <f t="shared" ref="AM5:AM28" si="0">SUM(C5:AK5)</f>
        <v>26</v>
      </c>
      <c r="AN5" s="93"/>
      <c r="AO5" s="93">
        <v>35</v>
      </c>
      <c r="AP5" s="93"/>
      <c r="AQ5" s="93"/>
      <c r="AR5" s="93"/>
    </row>
    <row r="6" spans="1:44" ht="15" customHeight="1" x14ac:dyDescent="0.25">
      <c r="A6" s="90" t="s">
        <v>575</v>
      </c>
      <c r="B6" s="91" t="s">
        <v>576</v>
      </c>
      <c r="C6" s="92">
        <v>1</v>
      </c>
      <c r="D6" s="92">
        <v>1</v>
      </c>
      <c r="E6" s="92">
        <v>1</v>
      </c>
      <c r="F6" s="92">
        <v>1</v>
      </c>
      <c r="G6" s="92">
        <v>0</v>
      </c>
      <c r="H6" s="92">
        <v>0</v>
      </c>
      <c r="I6" s="92">
        <v>1</v>
      </c>
      <c r="J6" s="92">
        <v>1</v>
      </c>
      <c r="K6" s="92">
        <v>1</v>
      </c>
      <c r="L6" s="92">
        <v>1</v>
      </c>
      <c r="M6" s="92">
        <v>1</v>
      </c>
      <c r="N6" s="92">
        <v>1</v>
      </c>
      <c r="O6" s="92">
        <v>0</v>
      </c>
      <c r="P6" s="92">
        <v>0</v>
      </c>
      <c r="Q6" s="92">
        <v>0</v>
      </c>
      <c r="R6" s="92">
        <v>0</v>
      </c>
      <c r="S6" s="92">
        <v>1</v>
      </c>
      <c r="T6" s="92">
        <v>1</v>
      </c>
      <c r="U6" s="92">
        <v>1</v>
      </c>
      <c r="V6" s="92">
        <v>0</v>
      </c>
      <c r="W6" s="92">
        <v>0</v>
      </c>
      <c r="X6" s="92">
        <v>1</v>
      </c>
      <c r="Y6" s="92">
        <v>1</v>
      </c>
      <c r="Z6" s="92">
        <v>0</v>
      </c>
      <c r="AA6" s="92">
        <v>1</v>
      </c>
      <c r="AB6" s="92">
        <v>1</v>
      </c>
      <c r="AC6" s="92">
        <v>1</v>
      </c>
      <c r="AD6" s="92">
        <v>1</v>
      </c>
      <c r="AE6" s="92">
        <v>1</v>
      </c>
      <c r="AF6" s="92">
        <v>1</v>
      </c>
      <c r="AG6" s="92">
        <v>1</v>
      </c>
      <c r="AH6" s="92">
        <v>1</v>
      </c>
      <c r="AI6" s="92">
        <v>1</v>
      </c>
      <c r="AJ6" s="92">
        <v>1</v>
      </c>
      <c r="AK6" s="92">
        <v>0</v>
      </c>
      <c r="AL6" s="92"/>
      <c r="AM6" s="93">
        <f t="shared" si="0"/>
        <v>25</v>
      </c>
      <c r="AN6" s="93"/>
      <c r="AO6" s="93">
        <v>35</v>
      </c>
      <c r="AP6" s="93"/>
      <c r="AQ6" s="93"/>
      <c r="AR6" s="93"/>
    </row>
    <row r="7" spans="1:44" ht="15" customHeight="1" x14ac:dyDescent="0.25">
      <c r="A7" s="90"/>
      <c r="B7" s="91" t="s">
        <v>577</v>
      </c>
      <c r="C7" s="92">
        <v>1</v>
      </c>
      <c r="D7" s="92">
        <v>1</v>
      </c>
      <c r="E7" s="92">
        <v>0</v>
      </c>
      <c r="F7" s="92">
        <v>1</v>
      </c>
      <c r="G7" s="92">
        <v>1</v>
      </c>
      <c r="H7" s="92">
        <v>1</v>
      </c>
      <c r="I7" s="92">
        <v>1</v>
      </c>
      <c r="J7" s="92">
        <v>0</v>
      </c>
      <c r="K7" s="92">
        <v>1</v>
      </c>
      <c r="L7" s="92">
        <v>1</v>
      </c>
      <c r="M7" s="92">
        <v>1</v>
      </c>
      <c r="N7" s="92">
        <v>1</v>
      </c>
      <c r="O7" s="92">
        <v>1</v>
      </c>
      <c r="P7" s="92">
        <v>1</v>
      </c>
      <c r="Q7" s="92">
        <v>1</v>
      </c>
      <c r="R7" s="92">
        <v>1</v>
      </c>
      <c r="S7" s="92">
        <v>0</v>
      </c>
      <c r="T7" s="92">
        <v>1</v>
      </c>
      <c r="U7" s="92">
        <v>1</v>
      </c>
      <c r="V7" s="92">
        <v>1</v>
      </c>
      <c r="W7" s="92">
        <v>1</v>
      </c>
      <c r="X7" s="92">
        <v>1</v>
      </c>
      <c r="Y7" s="92">
        <v>1</v>
      </c>
      <c r="Z7" s="92">
        <v>1</v>
      </c>
      <c r="AA7" s="92">
        <v>1</v>
      </c>
      <c r="AB7" s="92">
        <v>0</v>
      </c>
      <c r="AC7" s="92">
        <v>0</v>
      </c>
      <c r="AD7" s="92">
        <v>1</v>
      </c>
      <c r="AE7" s="92">
        <v>1</v>
      </c>
      <c r="AF7" s="92">
        <v>1</v>
      </c>
      <c r="AG7" s="92">
        <v>0</v>
      </c>
      <c r="AH7" s="92">
        <v>0</v>
      </c>
      <c r="AI7" s="92">
        <v>1</v>
      </c>
      <c r="AJ7" s="92">
        <v>1</v>
      </c>
      <c r="AK7" s="92">
        <v>1</v>
      </c>
      <c r="AL7" s="92"/>
      <c r="AM7" s="93">
        <f t="shared" si="0"/>
        <v>28</v>
      </c>
      <c r="AN7" s="93"/>
      <c r="AO7" s="93">
        <v>35</v>
      </c>
      <c r="AP7" s="93"/>
      <c r="AQ7" s="93"/>
      <c r="AR7" s="93"/>
    </row>
    <row r="8" spans="1:44" ht="15" customHeight="1" x14ac:dyDescent="0.25">
      <c r="A8" s="90"/>
      <c r="B8" s="91" t="s">
        <v>578</v>
      </c>
      <c r="C8" s="92">
        <v>1</v>
      </c>
      <c r="D8" s="92">
        <v>1</v>
      </c>
      <c r="E8" s="92">
        <v>1</v>
      </c>
      <c r="F8" s="92">
        <v>1</v>
      </c>
      <c r="G8" s="92">
        <v>1</v>
      </c>
      <c r="H8" s="92">
        <v>1</v>
      </c>
      <c r="I8" s="92">
        <v>1</v>
      </c>
      <c r="J8" s="92">
        <v>0</v>
      </c>
      <c r="K8" s="92">
        <v>1</v>
      </c>
      <c r="L8" s="92">
        <v>1</v>
      </c>
      <c r="M8" s="92">
        <v>1</v>
      </c>
      <c r="N8" s="92">
        <v>1</v>
      </c>
      <c r="O8" s="92">
        <v>1</v>
      </c>
      <c r="P8" s="92">
        <v>1</v>
      </c>
      <c r="Q8" s="92">
        <v>1</v>
      </c>
      <c r="R8" s="92">
        <v>1</v>
      </c>
      <c r="S8" s="92">
        <v>0</v>
      </c>
      <c r="T8" s="92">
        <v>1</v>
      </c>
      <c r="U8" s="92">
        <v>1</v>
      </c>
      <c r="V8" s="92">
        <v>0</v>
      </c>
      <c r="W8" s="92">
        <v>1</v>
      </c>
      <c r="X8" s="92">
        <v>1</v>
      </c>
      <c r="Y8" s="92">
        <v>1</v>
      </c>
      <c r="Z8" s="92">
        <v>1</v>
      </c>
      <c r="AA8" s="92">
        <v>1</v>
      </c>
      <c r="AB8" s="92">
        <v>1</v>
      </c>
      <c r="AC8" s="92">
        <v>1</v>
      </c>
      <c r="AD8" s="92">
        <v>1</v>
      </c>
      <c r="AE8" s="92">
        <v>1</v>
      </c>
      <c r="AF8" s="92">
        <v>1</v>
      </c>
      <c r="AG8" s="92">
        <v>1</v>
      </c>
      <c r="AH8" s="92">
        <v>1</v>
      </c>
      <c r="AI8" s="92">
        <v>1</v>
      </c>
      <c r="AJ8" s="92">
        <v>1</v>
      </c>
      <c r="AK8" s="92">
        <v>1</v>
      </c>
      <c r="AL8" s="92"/>
      <c r="AM8" s="93">
        <f t="shared" si="0"/>
        <v>32</v>
      </c>
      <c r="AN8" s="93"/>
      <c r="AO8" s="93">
        <v>35</v>
      </c>
      <c r="AP8" s="93"/>
      <c r="AQ8" s="93"/>
      <c r="AR8" s="93"/>
    </row>
    <row r="9" spans="1:44" ht="15" customHeight="1" x14ac:dyDescent="0.25">
      <c r="A9" s="94" t="s">
        <v>579</v>
      </c>
      <c r="B9" s="95" t="s">
        <v>580</v>
      </c>
      <c r="C9" s="96">
        <v>1</v>
      </c>
      <c r="D9" s="96">
        <v>1</v>
      </c>
      <c r="E9" s="96">
        <v>1</v>
      </c>
      <c r="F9" s="96">
        <v>1</v>
      </c>
      <c r="G9" s="96">
        <v>1</v>
      </c>
      <c r="H9" s="96">
        <v>1</v>
      </c>
      <c r="I9" s="96">
        <v>1</v>
      </c>
      <c r="J9" s="96">
        <v>1</v>
      </c>
      <c r="K9" s="96">
        <v>1</v>
      </c>
      <c r="L9" s="96">
        <v>1</v>
      </c>
      <c r="M9" s="96">
        <v>1</v>
      </c>
      <c r="N9" s="96">
        <v>1</v>
      </c>
      <c r="O9" s="96">
        <v>1</v>
      </c>
      <c r="P9" s="96">
        <v>1</v>
      </c>
      <c r="Q9" s="96">
        <v>1</v>
      </c>
      <c r="R9" s="96">
        <v>1</v>
      </c>
      <c r="S9" s="96">
        <v>1</v>
      </c>
      <c r="T9" s="96">
        <v>0</v>
      </c>
      <c r="U9" s="96">
        <v>1</v>
      </c>
      <c r="V9" s="96">
        <v>1</v>
      </c>
      <c r="W9" s="96">
        <v>1</v>
      </c>
      <c r="X9" s="96">
        <v>1</v>
      </c>
      <c r="Y9" s="96">
        <v>1</v>
      </c>
      <c r="Z9" s="96">
        <v>1</v>
      </c>
      <c r="AA9" s="96">
        <v>1</v>
      </c>
      <c r="AB9" s="96">
        <v>1</v>
      </c>
      <c r="AC9" s="96">
        <v>1</v>
      </c>
      <c r="AD9" s="96">
        <v>1</v>
      </c>
      <c r="AE9" s="96">
        <v>1</v>
      </c>
      <c r="AF9" s="96">
        <v>1</v>
      </c>
      <c r="AG9" s="96">
        <v>0</v>
      </c>
      <c r="AH9" s="96">
        <v>1</v>
      </c>
      <c r="AI9" s="96">
        <v>1</v>
      </c>
      <c r="AJ9" s="96">
        <v>1</v>
      </c>
      <c r="AK9" s="96">
        <v>1</v>
      </c>
      <c r="AL9" s="96"/>
      <c r="AM9" s="97">
        <f t="shared" si="0"/>
        <v>33</v>
      </c>
      <c r="AN9" s="97">
        <f>SUM(AM9:AM11)</f>
        <v>93</v>
      </c>
      <c r="AO9" s="97">
        <v>35</v>
      </c>
      <c r="AP9" s="97">
        <f>SUM(AO9:AO11)</f>
        <v>105</v>
      </c>
      <c r="AQ9" s="190">
        <f>(AN9/AP9)*100</f>
        <v>88.571428571428569</v>
      </c>
      <c r="AR9" s="97" t="str">
        <f>IF(25&lt;AQ9&lt;43.75,"kurang kritis",IF(AQ9&lt;62.5,"cukup kritis",IF(AQ9&lt;81.25,"Kritis","Sangat kritis")))</f>
        <v>Sangat kritis</v>
      </c>
    </row>
    <row r="10" spans="1:44" ht="15" customHeight="1" x14ac:dyDescent="0.25">
      <c r="A10" s="94" t="s">
        <v>581</v>
      </c>
      <c r="B10" s="95" t="s">
        <v>582</v>
      </c>
      <c r="C10" s="96">
        <v>1</v>
      </c>
      <c r="D10" s="96">
        <v>1</v>
      </c>
      <c r="E10" s="96">
        <v>1</v>
      </c>
      <c r="F10" s="96">
        <v>1</v>
      </c>
      <c r="G10" s="96">
        <v>1</v>
      </c>
      <c r="H10" s="96">
        <v>1</v>
      </c>
      <c r="I10" s="96">
        <v>0</v>
      </c>
      <c r="J10" s="96">
        <v>1</v>
      </c>
      <c r="K10" s="96">
        <v>1</v>
      </c>
      <c r="L10" s="96">
        <v>1</v>
      </c>
      <c r="M10" s="96">
        <v>1</v>
      </c>
      <c r="N10" s="96">
        <v>1</v>
      </c>
      <c r="O10" s="96">
        <v>1</v>
      </c>
      <c r="P10" s="96">
        <v>1</v>
      </c>
      <c r="Q10" s="96">
        <v>1</v>
      </c>
      <c r="R10" s="96">
        <v>0</v>
      </c>
      <c r="S10" s="96">
        <v>1</v>
      </c>
      <c r="T10" s="96">
        <v>1</v>
      </c>
      <c r="U10" s="96">
        <v>1</v>
      </c>
      <c r="V10" s="96">
        <v>1</v>
      </c>
      <c r="W10" s="96">
        <v>1</v>
      </c>
      <c r="X10" s="96">
        <v>1</v>
      </c>
      <c r="Y10" s="96">
        <v>1</v>
      </c>
      <c r="Z10" s="96">
        <v>1</v>
      </c>
      <c r="AA10" s="96">
        <v>1</v>
      </c>
      <c r="AB10" s="96">
        <v>1</v>
      </c>
      <c r="AC10" s="96">
        <v>1</v>
      </c>
      <c r="AD10" s="96">
        <v>1</v>
      </c>
      <c r="AE10" s="96">
        <v>0</v>
      </c>
      <c r="AF10" s="96">
        <v>1</v>
      </c>
      <c r="AG10" s="96">
        <v>1</v>
      </c>
      <c r="AH10" s="96">
        <v>1</v>
      </c>
      <c r="AI10" s="96">
        <v>1</v>
      </c>
      <c r="AJ10" s="96">
        <v>1</v>
      </c>
      <c r="AK10" s="96">
        <v>0</v>
      </c>
      <c r="AL10" s="96"/>
      <c r="AM10" s="97">
        <f t="shared" si="0"/>
        <v>31</v>
      </c>
      <c r="AN10" s="97"/>
      <c r="AO10" s="97">
        <v>35</v>
      </c>
      <c r="AP10" s="97"/>
      <c r="AQ10" s="97"/>
      <c r="AR10" s="97"/>
    </row>
    <row r="11" spans="1:44" ht="15" customHeight="1" x14ac:dyDescent="0.25">
      <c r="A11" s="94" t="s">
        <v>583</v>
      </c>
      <c r="B11" s="95" t="s">
        <v>584</v>
      </c>
      <c r="C11" s="96">
        <v>1</v>
      </c>
      <c r="D11" s="96">
        <v>1</v>
      </c>
      <c r="E11" s="96">
        <v>0</v>
      </c>
      <c r="F11" s="96">
        <v>0</v>
      </c>
      <c r="G11" s="96">
        <v>1</v>
      </c>
      <c r="H11" s="96">
        <v>1</v>
      </c>
      <c r="I11" s="96">
        <v>1</v>
      </c>
      <c r="J11" s="96">
        <v>1</v>
      </c>
      <c r="K11" s="96">
        <v>1</v>
      </c>
      <c r="L11" s="96">
        <v>1</v>
      </c>
      <c r="M11" s="96">
        <v>1</v>
      </c>
      <c r="N11" s="96">
        <v>1</v>
      </c>
      <c r="O11" s="96">
        <v>1</v>
      </c>
      <c r="P11" s="96">
        <v>1</v>
      </c>
      <c r="Q11" s="96">
        <v>1</v>
      </c>
      <c r="R11" s="96">
        <v>1</v>
      </c>
      <c r="S11" s="96">
        <v>1</v>
      </c>
      <c r="T11" s="96">
        <v>1</v>
      </c>
      <c r="U11" s="96">
        <v>1</v>
      </c>
      <c r="V11" s="96">
        <v>1</v>
      </c>
      <c r="W11" s="96">
        <v>0</v>
      </c>
      <c r="X11" s="96">
        <v>1</v>
      </c>
      <c r="Y11" s="96">
        <v>1</v>
      </c>
      <c r="Z11" s="96">
        <v>1</v>
      </c>
      <c r="AA11" s="96">
        <v>1</v>
      </c>
      <c r="AB11" s="96">
        <v>1</v>
      </c>
      <c r="AC11" s="96">
        <v>1</v>
      </c>
      <c r="AD11" s="96">
        <v>1</v>
      </c>
      <c r="AE11" s="96">
        <v>1</v>
      </c>
      <c r="AF11" s="96">
        <v>1</v>
      </c>
      <c r="AG11" s="96">
        <v>0</v>
      </c>
      <c r="AH11" s="96">
        <v>0</v>
      </c>
      <c r="AI11" s="96">
        <v>1</v>
      </c>
      <c r="AJ11" s="96">
        <v>1</v>
      </c>
      <c r="AK11" s="96">
        <v>0</v>
      </c>
      <c r="AL11" s="96"/>
      <c r="AM11" s="97">
        <f t="shared" si="0"/>
        <v>29</v>
      </c>
      <c r="AN11" s="97"/>
      <c r="AO11" s="97">
        <v>35</v>
      </c>
      <c r="AP11" s="97"/>
      <c r="AQ11" s="97"/>
      <c r="AR11" s="97"/>
    </row>
    <row r="12" spans="1:44" ht="15" customHeight="1" x14ac:dyDescent="0.25">
      <c r="A12" s="94"/>
      <c r="B12" s="95" t="s">
        <v>585</v>
      </c>
      <c r="C12" s="96">
        <v>1</v>
      </c>
      <c r="D12" s="96">
        <v>1</v>
      </c>
      <c r="E12" s="96">
        <v>1</v>
      </c>
      <c r="F12" s="96">
        <v>1</v>
      </c>
      <c r="G12" s="96">
        <v>1</v>
      </c>
      <c r="H12" s="96">
        <v>1</v>
      </c>
      <c r="I12" s="96">
        <v>1</v>
      </c>
      <c r="J12" s="96">
        <v>1</v>
      </c>
      <c r="K12" s="96">
        <v>1</v>
      </c>
      <c r="L12" s="96">
        <v>1</v>
      </c>
      <c r="M12" s="96">
        <v>1</v>
      </c>
      <c r="N12" s="96">
        <v>1</v>
      </c>
      <c r="O12" s="96">
        <v>1</v>
      </c>
      <c r="P12" s="96">
        <v>1</v>
      </c>
      <c r="Q12" s="96">
        <v>1</v>
      </c>
      <c r="R12" s="96">
        <v>1</v>
      </c>
      <c r="S12" s="96">
        <v>1</v>
      </c>
      <c r="T12" s="96">
        <v>1</v>
      </c>
      <c r="U12" s="96">
        <v>1</v>
      </c>
      <c r="V12" s="96">
        <v>1</v>
      </c>
      <c r="W12" s="96">
        <v>1</v>
      </c>
      <c r="X12" s="96">
        <v>0</v>
      </c>
      <c r="Y12" s="96">
        <v>1</v>
      </c>
      <c r="Z12" s="96">
        <v>1</v>
      </c>
      <c r="AA12" s="96">
        <v>1</v>
      </c>
      <c r="AB12" s="96">
        <v>1</v>
      </c>
      <c r="AC12" s="96">
        <v>1</v>
      </c>
      <c r="AD12" s="96">
        <v>1</v>
      </c>
      <c r="AE12" s="96">
        <v>1</v>
      </c>
      <c r="AF12" s="96">
        <v>1</v>
      </c>
      <c r="AG12" s="96">
        <v>1</v>
      </c>
      <c r="AH12" s="96">
        <v>1</v>
      </c>
      <c r="AI12" s="96">
        <v>1</v>
      </c>
      <c r="AJ12" s="96">
        <v>1</v>
      </c>
      <c r="AK12" s="96">
        <v>1</v>
      </c>
      <c r="AL12" s="96"/>
      <c r="AM12" s="97"/>
      <c r="AN12" s="97"/>
      <c r="AO12" s="97"/>
      <c r="AP12" s="97"/>
      <c r="AQ12" s="97"/>
      <c r="AR12" s="97"/>
    </row>
    <row r="13" spans="1:44" ht="15" customHeight="1" x14ac:dyDescent="0.25">
      <c r="A13" s="94"/>
      <c r="B13" s="99" t="s">
        <v>586</v>
      </c>
      <c r="C13" s="96">
        <v>1</v>
      </c>
      <c r="D13" s="96">
        <v>1</v>
      </c>
      <c r="E13" s="96">
        <v>1</v>
      </c>
      <c r="F13" s="96">
        <v>0</v>
      </c>
      <c r="G13" s="96">
        <v>1</v>
      </c>
      <c r="H13" s="96">
        <v>1</v>
      </c>
      <c r="I13" s="96">
        <v>1</v>
      </c>
      <c r="J13" s="96">
        <v>1</v>
      </c>
      <c r="K13" s="96">
        <v>1</v>
      </c>
      <c r="L13" s="96">
        <v>1</v>
      </c>
      <c r="M13" s="96">
        <v>1</v>
      </c>
      <c r="N13" s="96">
        <v>1</v>
      </c>
      <c r="O13" s="96">
        <v>0</v>
      </c>
      <c r="P13" s="96">
        <v>1</v>
      </c>
      <c r="Q13" s="96">
        <v>1</v>
      </c>
      <c r="R13" s="96">
        <v>1</v>
      </c>
      <c r="S13" s="96">
        <v>1</v>
      </c>
      <c r="T13" s="96">
        <v>1</v>
      </c>
      <c r="U13" s="96">
        <v>1</v>
      </c>
      <c r="V13" s="96">
        <v>0</v>
      </c>
      <c r="W13" s="96">
        <v>1</v>
      </c>
      <c r="X13" s="96">
        <v>1</v>
      </c>
      <c r="Y13" s="96">
        <v>1</v>
      </c>
      <c r="Z13" s="96">
        <v>1</v>
      </c>
      <c r="AA13" s="96">
        <v>1</v>
      </c>
      <c r="AB13" s="96">
        <v>1</v>
      </c>
      <c r="AC13" s="96">
        <v>1</v>
      </c>
      <c r="AD13" s="96">
        <v>1</v>
      </c>
      <c r="AE13" s="96">
        <v>1</v>
      </c>
      <c r="AF13" s="96">
        <v>1</v>
      </c>
      <c r="AG13" s="96">
        <v>0</v>
      </c>
      <c r="AH13" s="96">
        <v>1</v>
      </c>
      <c r="AI13" s="96">
        <v>1</v>
      </c>
      <c r="AJ13" s="96">
        <v>0</v>
      </c>
      <c r="AK13" s="96">
        <v>1</v>
      </c>
      <c r="AL13" s="96"/>
      <c r="AM13" s="97">
        <f>SUM(C12:AK12)</f>
        <v>34</v>
      </c>
      <c r="AN13" s="97"/>
      <c r="AO13" s="97">
        <v>35</v>
      </c>
      <c r="AP13" s="97"/>
      <c r="AQ13" s="97"/>
      <c r="AR13" s="97"/>
    </row>
    <row r="14" spans="1:44" ht="15" customHeight="1" x14ac:dyDescent="0.25">
      <c r="A14" s="100" t="s">
        <v>587</v>
      </c>
      <c r="B14" s="101" t="s">
        <v>588</v>
      </c>
      <c r="C14" s="102">
        <v>0</v>
      </c>
      <c r="D14" s="102">
        <v>1</v>
      </c>
      <c r="E14" s="102">
        <v>0</v>
      </c>
      <c r="F14" s="102">
        <v>1</v>
      </c>
      <c r="G14" s="102">
        <v>1</v>
      </c>
      <c r="H14" s="102">
        <v>1</v>
      </c>
      <c r="I14" s="102">
        <v>1</v>
      </c>
      <c r="J14" s="102">
        <v>1</v>
      </c>
      <c r="K14" s="102">
        <v>1</v>
      </c>
      <c r="L14" s="102">
        <v>1</v>
      </c>
      <c r="M14" s="102">
        <v>0</v>
      </c>
      <c r="N14" s="102">
        <v>0</v>
      </c>
      <c r="O14" s="102">
        <v>1</v>
      </c>
      <c r="P14" s="102">
        <v>1</v>
      </c>
      <c r="Q14" s="102">
        <v>1</v>
      </c>
      <c r="R14" s="102">
        <v>1</v>
      </c>
      <c r="S14" s="102">
        <v>1</v>
      </c>
      <c r="T14" s="102">
        <v>1</v>
      </c>
      <c r="U14" s="102">
        <v>1</v>
      </c>
      <c r="V14" s="102">
        <v>1</v>
      </c>
      <c r="W14" s="102">
        <v>1</v>
      </c>
      <c r="X14" s="102">
        <v>1</v>
      </c>
      <c r="Y14" s="102">
        <v>1</v>
      </c>
      <c r="Z14" s="102">
        <v>0</v>
      </c>
      <c r="AA14" s="102">
        <v>0</v>
      </c>
      <c r="AB14" s="102">
        <v>0</v>
      </c>
      <c r="AC14" s="102">
        <v>1</v>
      </c>
      <c r="AD14" s="102">
        <v>0</v>
      </c>
      <c r="AE14" s="102">
        <v>0</v>
      </c>
      <c r="AF14" s="102">
        <v>0</v>
      </c>
      <c r="AG14" s="102">
        <v>1</v>
      </c>
      <c r="AH14" s="102">
        <v>1</v>
      </c>
      <c r="AI14" s="102">
        <v>1</v>
      </c>
      <c r="AJ14" s="102">
        <v>1</v>
      </c>
      <c r="AK14" s="102">
        <v>1</v>
      </c>
      <c r="AL14" s="102"/>
      <c r="AM14" s="103">
        <f t="shared" si="0"/>
        <v>25</v>
      </c>
      <c r="AN14" s="103">
        <f>SUM(AM14:AM16)</f>
        <v>74</v>
      </c>
      <c r="AO14" s="103">
        <v>35</v>
      </c>
      <c r="AP14" s="103">
        <f>SUM(AO14:AO16)</f>
        <v>105</v>
      </c>
      <c r="AQ14" s="185">
        <f>(AN14/AP14)*100</f>
        <v>70.476190476190482</v>
      </c>
      <c r="AR14" s="103" t="str">
        <f>IF(25&lt;AQ14&lt;43.75,"kurang kritis",IF(AQ14&lt;62.5,"cukup kritis",IF(AQ14&lt;81.25,"Kritis","Sangat kritis")))</f>
        <v>Kritis</v>
      </c>
    </row>
    <row r="15" spans="1:44" ht="15" customHeight="1" x14ac:dyDescent="0.25">
      <c r="A15" s="100"/>
      <c r="B15" s="101" t="s">
        <v>589</v>
      </c>
      <c r="C15" s="102">
        <v>0</v>
      </c>
      <c r="D15" s="102">
        <v>1</v>
      </c>
      <c r="E15" s="102">
        <v>1</v>
      </c>
      <c r="F15" s="102">
        <v>1</v>
      </c>
      <c r="G15" s="102">
        <v>1</v>
      </c>
      <c r="H15" s="102">
        <v>0</v>
      </c>
      <c r="I15" s="102">
        <v>1</v>
      </c>
      <c r="J15" s="102">
        <v>1</v>
      </c>
      <c r="K15" s="102">
        <v>1</v>
      </c>
      <c r="L15" s="102">
        <v>1</v>
      </c>
      <c r="M15" s="102">
        <v>0</v>
      </c>
      <c r="N15" s="102">
        <v>0</v>
      </c>
      <c r="O15" s="102">
        <v>1</v>
      </c>
      <c r="P15" s="102">
        <v>1</v>
      </c>
      <c r="Q15" s="102">
        <v>1</v>
      </c>
      <c r="R15" s="102">
        <v>1</v>
      </c>
      <c r="S15" s="102">
        <v>1</v>
      </c>
      <c r="T15" s="102">
        <v>0</v>
      </c>
      <c r="U15" s="102">
        <v>0</v>
      </c>
      <c r="V15" s="102">
        <v>0</v>
      </c>
      <c r="W15" s="102">
        <v>0</v>
      </c>
      <c r="X15" s="102">
        <v>0</v>
      </c>
      <c r="Y15" s="102">
        <v>0</v>
      </c>
      <c r="Z15" s="102">
        <v>1</v>
      </c>
      <c r="AA15" s="102">
        <v>0</v>
      </c>
      <c r="AB15" s="102">
        <v>0</v>
      </c>
      <c r="AC15" s="102">
        <v>0</v>
      </c>
      <c r="AD15" s="102">
        <v>1</v>
      </c>
      <c r="AE15" s="102">
        <v>1</v>
      </c>
      <c r="AF15" s="102">
        <v>0</v>
      </c>
      <c r="AG15" s="102">
        <v>1</v>
      </c>
      <c r="AH15" s="102">
        <v>1</v>
      </c>
      <c r="AI15" s="102">
        <v>0</v>
      </c>
      <c r="AJ15" s="102">
        <v>0</v>
      </c>
      <c r="AK15" s="102">
        <v>0</v>
      </c>
      <c r="AL15" s="102"/>
      <c r="AM15" s="103">
        <f t="shared" si="0"/>
        <v>18</v>
      </c>
      <c r="AN15" s="103"/>
      <c r="AO15" s="103">
        <v>35</v>
      </c>
      <c r="AP15" s="103"/>
      <c r="AQ15" s="103"/>
      <c r="AR15" s="103"/>
    </row>
    <row r="16" spans="1:44" ht="15" customHeight="1" x14ac:dyDescent="0.25">
      <c r="A16" s="100"/>
      <c r="B16" s="101" t="s">
        <v>590</v>
      </c>
      <c r="C16" s="102">
        <v>1</v>
      </c>
      <c r="D16" s="102">
        <v>1</v>
      </c>
      <c r="E16" s="102">
        <v>1</v>
      </c>
      <c r="F16" s="102">
        <v>1</v>
      </c>
      <c r="G16" s="102">
        <v>1</v>
      </c>
      <c r="H16" s="102">
        <v>0</v>
      </c>
      <c r="I16" s="102">
        <v>1</v>
      </c>
      <c r="J16" s="102">
        <v>0</v>
      </c>
      <c r="K16" s="102">
        <v>1</v>
      </c>
      <c r="L16" s="102">
        <v>1</v>
      </c>
      <c r="M16" s="102">
        <v>1</v>
      </c>
      <c r="N16" s="102">
        <v>1</v>
      </c>
      <c r="O16" s="102">
        <v>1</v>
      </c>
      <c r="P16" s="102">
        <v>1</v>
      </c>
      <c r="Q16" s="102">
        <v>1</v>
      </c>
      <c r="R16" s="102">
        <v>1</v>
      </c>
      <c r="S16" s="102">
        <v>1</v>
      </c>
      <c r="T16" s="102">
        <v>1</v>
      </c>
      <c r="U16" s="102">
        <v>1</v>
      </c>
      <c r="V16" s="102">
        <v>1</v>
      </c>
      <c r="W16" s="102">
        <v>1</v>
      </c>
      <c r="X16" s="102">
        <v>1</v>
      </c>
      <c r="Y16" s="102">
        <v>1</v>
      </c>
      <c r="Z16" s="102">
        <v>1</v>
      </c>
      <c r="AA16" s="102">
        <v>1</v>
      </c>
      <c r="AB16" s="102">
        <v>1</v>
      </c>
      <c r="AC16" s="102">
        <v>0</v>
      </c>
      <c r="AD16" s="102">
        <v>1</v>
      </c>
      <c r="AE16" s="102">
        <v>0</v>
      </c>
      <c r="AF16" s="102">
        <v>1</v>
      </c>
      <c r="AG16" s="102">
        <v>1</v>
      </c>
      <c r="AH16" s="102">
        <v>1</v>
      </c>
      <c r="AI16" s="102">
        <v>1</v>
      </c>
      <c r="AJ16" s="102">
        <v>1</v>
      </c>
      <c r="AK16" s="102">
        <v>1</v>
      </c>
      <c r="AL16" s="102"/>
      <c r="AM16" s="103">
        <f t="shared" si="0"/>
        <v>31</v>
      </c>
      <c r="AN16" s="103"/>
      <c r="AO16" s="103">
        <v>35</v>
      </c>
      <c r="AP16" s="103"/>
      <c r="AQ16" s="103"/>
      <c r="AR16" s="103"/>
    </row>
    <row r="17" spans="1:44" ht="15" customHeight="1" x14ac:dyDescent="0.25">
      <c r="A17" s="100"/>
      <c r="B17" s="101" t="s">
        <v>591</v>
      </c>
      <c r="C17" s="102">
        <v>0</v>
      </c>
      <c r="D17" s="102">
        <v>1</v>
      </c>
      <c r="E17" s="102">
        <v>0</v>
      </c>
      <c r="F17" s="102">
        <v>1</v>
      </c>
      <c r="G17" s="102">
        <v>1</v>
      </c>
      <c r="H17" s="102">
        <v>0</v>
      </c>
      <c r="I17" s="102">
        <v>1</v>
      </c>
      <c r="J17" s="102">
        <v>0</v>
      </c>
      <c r="K17" s="102">
        <v>1</v>
      </c>
      <c r="L17" s="102">
        <v>1</v>
      </c>
      <c r="M17" s="102">
        <v>1</v>
      </c>
      <c r="N17" s="102">
        <v>1</v>
      </c>
      <c r="O17" s="102">
        <v>1</v>
      </c>
      <c r="P17" s="102">
        <v>1</v>
      </c>
      <c r="Q17" s="102">
        <v>1</v>
      </c>
      <c r="R17" s="102">
        <v>1</v>
      </c>
      <c r="S17" s="102">
        <v>1</v>
      </c>
      <c r="T17" s="102">
        <v>1</v>
      </c>
      <c r="U17" s="102">
        <v>1</v>
      </c>
      <c r="V17" s="102">
        <v>1</v>
      </c>
      <c r="W17" s="102">
        <v>1</v>
      </c>
      <c r="X17" s="102">
        <v>1</v>
      </c>
      <c r="Y17" s="102">
        <v>1</v>
      </c>
      <c r="Z17" s="102">
        <v>1</v>
      </c>
      <c r="AA17" s="102">
        <v>1</v>
      </c>
      <c r="AB17" s="102">
        <v>1</v>
      </c>
      <c r="AC17" s="102">
        <v>1</v>
      </c>
      <c r="AD17" s="102">
        <v>1</v>
      </c>
      <c r="AE17" s="102">
        <v>1</v>
      </c>
      <c r="AF17" s="102">
        <v>0</v>
      </c>
      <c r="AG17" s="102">
        <v>1</v>
      </c>
      <c r="AH17" s="102">
        <v>1</v>
      </c>
      <c r="AI17" s="102">
        <v>1</v>
      </c>
      <c r="AJ17" s="102">
        <v>1</v>
      </c>
      <c r="AK17" s="102">
        <v>1</v>
      </c>
      <c r="AL17" s="102"/>
      <c r="AM17" s="103"/>
      <c r="AN17" s="103"/>
      <c r="AO17" s="103"/>
      <c r="AP17" s="103"/>
      <c r="AQ17" s="103"/>
      <c r="AR17" s="103"/>
    </row>
    <row r="18" spans="1:44" ht="15" customHeight="1" x14ac:dyDescent="0.25">
      <c r="A18" s="100"/>
      <c r="B18" s="101" t="s">
        <v>592</v>
      </c>
      <c r="C18" s="102">
        <v>1</v>
      </c>
      <c r="D18" s="102">
        <v>1</v>
      </c>
      <c r="E18" s="102">
        <v>1</v>
      </c>
      <c r="F18" s="102">
        <v>1</v>
      </c>
      <c r="G18" s="102">
        <v>1</v>
      </c>
      <c r="H18" s="102">
        <v>0</v>
      </c>
      <c r="I18" s="102">
        <v>1</v>
      </c>
      <c r="J18" s="102">
        <v>1</v>
      </c>
      <c r="K18" s="102">
        <v>1</v>
      </c>
      <c r="L18" s="102">
        <v>1</v>
      </c>
      <c r="M18" s="102">
        <v>0</v>
      </c>
      <c r="N18" s="102">
        <v>1</v>
      </c>
      <c r="O18" s="102">
        <v>1</v>
      </c>
      <c r="P18" s="102">
        <v>1</v>
      </c>
      <c r="Q18" s="102">
        <v>1</v>
      </c>
      <c r="R18" s="102">
        <v>1</v>
      </c>
      <c r="S18" s="102">
        <v>1</v>
      </c>
      <c r="T18" s="102">
        <v>1</v>
      </c>
      <c r="U18" s="102">
        <v>1</v>
      </c>
      <c r="V18" s="102">
        <v>1</v>
      </c>
      <c r="W18" s="102">
        <v>1</v>
      </c>
      <c r="X18" s="102">
        <v>0</v>
      </c>
      <c r="Y18" s="102">
        <v>1</v>
      </c>
      <c r="Z18" s="102">
        <v>1</v>
      </c>
      <c r="AA18" s="102">
        <v>1</v>
      </c>
      <c r="AB18" s="102">
        <v>1</v>
      </c>
      <c r="AC18" s="102">
        <v>1</v>
      </c>
      <c r="AD18" s="102">
        <v>1</v>
      </c>
      <c r="AE18" s="102">
        <v>1</v>
      </c>
      <c r="AF18" s="102">
        <v>1</v>
      </c>
      <c r="AG18" s="102">
        <v>0</v>
      </c>
      <c r="AH18" s="102">
        <v>1</v>
      </c>
      <c r="AI18" s="102">
        <v>1</v>
      </c>
      <c r="AJ18" s="102">
        <v>1</v>
      </c>
      <c r="AK18" s="102">
        <v>1</v>
      </c>
      <c r="AL18" s="102"/>
      <c r="AM18" s="103">
        <f t="shared" si="0"/>
        <v>31</v>
      </c>
      <c r="AN18" s="103"/>
      <c r="AO18" s="103">
        <v>35</v>
      </c>
      <c r="AP18" s="103"/>
      <c r="AQ18" s="103"/>
      <c r="AR18" s="103"/>
    </row>
    <row r="19" spans="1:44" ht="15" customHeight="1" x14ac:dyDescent="0.25">
      <c r="A19" s="152" t="s">
        <v>593</v>
      </c>
      <c r="B19" s="104" t="s">
        <v>594</v>
      </c>
      <c r="C19" s="105">
        <v>1</v>
      </c>
      <c r="D19" s="105">
        <v>1</v>
      </c>
      <c r="E19" s="105">
        <v>1</v>
      </c>
      <c r="F19" s="105">
        <v>1</v>
      </c>
      <c r="G19" s="105">
        <v>1</v>
      </c>
      <c r="H19" s="105">
        <v>1</v>
      </c>
      <c r="I19" s="105">
        <v>1</v>
      </c>
      <c r="J19" s="105">
        <v>1</v>
      </c>
      <c r="K19" s="105">
        <v>1</v>
      </c>
      <c r="L19" s="105">
        <v>1</v>
      </c>
      <c r="M19" s="105">
        <v>1</v>
      </c>
      <c r="N19" s="105">
        <v>1</v>
      </c>
      <c r="O19" s="105">
        <v>1</v>
      </c>
      <c r="P19" s="105">
        <v>1</v>
      </c>
      <c r="Q19" s="105">
        <v>1</v>
      </c>
      <c r="R19" s="105">
        <v>1</v>
      </c>
      <c r="S19" s="105">
        <v>0</v>
      </c>
      <c r="T19" s="105">
        <v>1</v>
      </c>
      <c r="U19" s="105">
        <v>1</v>
      </c>
      <c r="V19" s="105">
        <v>1</v>
      </c>
      <c r="W19" s="105">
        <v>1</v>
      </c>
      <c r="X19" s="105">
        <v>1</v>
      </c>
      <c r="Y19" s="105">
        <v>1</v>
      </c>
      <c r="Z19" s="105">
        <v>1</v>
      </c>
      <c r="AA19" s="105">
        <v>1</v>
      </c>
      <c r="AB19" s="105">
        <v>1</v>
      </c>
      <c r="AC19" s="105">
        <v>1</v>
      </c>
      <c r="AD19" s="105">
        <v>1</v>
      </c>
      <c r="AE19" s="105">
        <v>1</v>
      </c>
      <c r="AF19" s="105">
        <v>1</v>
      </c>
      <c r="AG19" s="105">
        <v>1</v>
      </c>
      <c r="AH19" s="105">
        <v>1</v>
      </c>
      <c r="AI19" s="105">
        <v>1</v>
      </c>
      <c r="AJ19" s="105">
        <v>1</v>
      </c>
      <c r="AK19" s="105">
        <v>1</v>
      </c>
      <c r="AL19" s="105"/>
      <c r="AM19" s="106">
        <f t="shared" si="0"/>
        <v>34</v>
      </c>
      <c r="AN19" s="106">
        <f>SUM(AM19:AM23)</f>
        <v>113</v>
      </c>
      <c r="AO19" s="106">
        <v>35</v>
      </c>
      <c r="AP19" s="106">
        <f>SUM(AO19:AO23)</f>
        <v>140</v>
      </c>
      <c r="AQ19" s="192">
        <f>(AN19/AP19)*100</f>
        <v>80.714285714285722</v>
      </c>
      <c r="AR19" s="106" t="str">
        <f>IF(25&lt;AQ19&lt;43.75,"kurang kritis",IF(AQ19&lt;62.5,"cukup kritis",IF(AQ19&lt;81.25,"Kritis","Sangat kritis")))</f>
        <v>Kritis</v>
      </c>
    </row>
    <row r="20" spans="1:44" ht="15" customHeight="1" x14ac:dyDescent="0.25">
      <c r="A20" s="152"/>
      <c r="B20" s="104" t="s">
        <v>595</v>
      </c>
      <c r="C20" s="105">
        <v>1</v>
      </c>
      <c r="D20" s="105">
        <v>0</v>
      </c>
      <c r="E20" s="105">
        <v>1</v>
      </c>
      <c r="F20" s="105">
        <v>0</v>
      </c>
      <c r="G20" s="105">
        <v>1</v>
      </c>
      <c r="H20" s="105">
        <v>1</v>
      </c>
      <c r="I20" s="105">
        <v>1</v>
      </c>
      <c r="J20" s="105">
        <v>0</v>
      </c>
      <c r="K20" s="105">
        <v>0</v>
      </c>
      <c r="L20" s="105">
        <v>1</v>
      </c>
      <c r="M20" s="105">
        <v>0</v>
      </c>
      <c r="N20" s="105">
        <v>1</v>
      </c>
      <c r="O20" s="105">
        <v>1</v>
      </c>
      <c r="P20" s="105">
        <v>0</v>
      </c>
      <c r="Q20" s="105">
        <v>0</v>
      </c>
      <c r="R20" s="105">
        <v>0</v>
      </c>
      <c r="S20" s="105">
        <v>0</v>
      </c>
      <c r="T20" s="105">
        <v>1</v>
      </c>
      <c r="U20" s="105">
        <v>1</v>
      </c>
      <c r="V20" s="105">
        <v>1</v>
      </c>
      <c r="W20" s="105">
        <v>1</v>
      </c>
      <c r="X20" s="105">
        <v>1</v>
      </c>
      <c r="Y20" s="105">
        <v>1</v>
      </c>
      <c r="Z20" s="105">
        <v>1</v>
      </c>
      <c r="AA20" s="105">
        <v>1</v>
      </c>
      <c r="AB20" s="105">
        <v>1</v>
      </c>
      <c r="AC20" s="105">
        <v>0</v>
      </c>
      <c r="AD20" s="105">
        <v>1</v>
      </c>
      <c r="AE20" s="105">
        <v>1</v>
      </c>
      <c r="AF20" s="105">
        <v>1</v>
      </c>
      <c r="AG20" s="105">
        <v>0</v>
      </c>
      <c r="AH20" s="105">
        <v>1</v>
      </c>
      <c r="AI20" s="105">
        <v>1</v>
      </c>
      <c r="AJ20" s="105">
        <v>1</v>
      </c>
      <c r="AK20" s="105">
        <v>1</v>
      </c>
      <c r="AL20" s="105"/>
      <c r="AM20" s="106">
        <f t="shared" si="0"/>
        <v>24</v>
      </c>
      <c r="AN20" s="106"/>
      <c r="AO20" s="106">
        <v>35</v>
      </c>
      <c r="AP20" s="106"/>
      <c r="AQ20" s="106"/>
      <c r="AR20" s="106"/>
    </row>
    <row r="21" spans="1:44" ht="15" customHeight="1" x14ac:dyDescent="0.25">
      <c r="A21" s="152"/>
      <c r="B21" s="104" t="s">
        <v>596</v>
      </c>
      <c r="C21" s="105">
        <v>1</v>
      </c>
      <c r="D21" s="105">
        <v>0</v>
      </c>
      <c r="E21" s="105">
        <v>1</v>
      </c>
      <c r="F21" s="105">
        <v>0</v>
      </c>
      <c r="G21" s="105">
        <v>1</v>
      </c>
      <c r="H21" s="105">
        <v>1</v>
      </c>
      <c r="I21" s="105">
        <v>0</v>
      </c>
      <c r="J21" s="105">
        <v>0</v>
      </c>
      <c r="K21" s="105">
        <v>0</v>
      </c>
      <c r="L21" s="105">
        <v>1</v>
      </c>
      <c r="M21" s="105">
        <v>1</v>
      </c>
      <c r="N21" s="105">
        <v>1</v>
      </c>
      <c r="O21" s="105">
        <v>0</v>
      </c>
      <c r="P21" s="105">
        <v>1</v>
      </c>
      <c r="Q21" s="105">
        <v>1</v>
      </c>
      <c r="R21" s="105">
        <v>0</v>
      </c>
      <c r="S21" s="105">
        <v>1</v>
      </c>
      <c r="T21" s="105">
        <v>1</v>
      </c>
      <c r="U21" s="105">
        <v>0</v>
      </c>
      <c r="V21" s="105">
        <v>1</v>
      </c>
      <c r="W21" s="105">
        <v>1</v>
      </c>
      <c r="X21" s="105">
        <v>0</v>
      </c>
      <c r="Y21" s="105">
        <v>1</v>
      </c>
      <c r="Z21" s="105">
        <v>1</v>
      </c>
      <c r="AA21" s="105">
        <v>0</v>
      </c>
      <c r="AB21" s="105">
        <v>1</v>
      </c>
      <c r="AC21" s="105">
        <v>1</v>
      </c>
      <c r="AD21" s="105">
        <v>1</v>
      </c>
      <c r="AE21" s="105">
        <v>1</v>
      </c>
      <c r="AF21" s="105">
        <v>1</v>
      </c>
      <c r="AG21" s="105">
        <v>1</v>
      </c>
      <c r="AH21" s="105">
        <v>1</v>
      </c>
      <c r="AI21" s="105">
        <v>1</v>
      </c>
      <c r="AJ21" s="105">
        <v>1</v>
      </c>
      <c r="AK21" s="105">
        <v>1</v>
      </c>
      <c r="AL21" s="105"/>
      <c r="AM21" s="106"/>
      <c r="AN21" s="106"/>
      <c r="AO21" s="106"/>
      <c r="AP21" s="106"/>
      <c r="AQ21" s="106"/>
      <c r="AR21" s="106"/>
    </row>
    <row r="22" spans="1:44" ht="15" customHeight="1" x14ac:dyDescent="0.25">
      <c r="A22" s="152"/>
      <c r="B22" s="104" t="s">
        <v>597</v>
      </c>
      <c r="C22" s="105">
        <v>1</v>
      </c>
      <c r="D22" s="105">
        <v>0</v>
      </c>
      <c r="E22" s="105">
        <v>1</v>
      </c>
      <c r="F22" s="105">
        <v>1</v>
      </c>
      <c r="G22" s="105">
        <v>1</v>
      </c>
      <c r="H22" s="105">
        <v>1</v>
      </c>
      <c r="I22" s="105">
        <v>0</v>
      </c>
      <c r="J22" s="105">
        <v>0</v>
      </c>
      <c r="K22" s="105">
        <v>1</v>
      </c>
      <c r="L22" s="105">
        <v>1</v>
      </c>
      <c r="M22" s="105">
        <v>1</v>
      </c>
      <c r="N22" s="105">
        <v>1</v>
      </c>
      <c r="O22" s="105">
        <v>1</v>
      </c>
      <c r="P22" s="105">
        <v>1</v>
      </c>
      <c r="Q22" s="105">
        <v>1</v>
      </c>
      <c r="R22" s="105">
        <v>0</v>
      </c>
      <c r="S22" s="105">
        <v>0</v>
      </c>
      <c r="T22" s="105">
        <v>1</v>
      </c>
      <c r="U22" s="105">
        <v>1</v>
      </c>
      <c r="V22" s="105">
        <v>1</v>
      </c>
      <c r="W22" s="105">
        <v>1</v>
      </c>
      <c r="X22" s="105">
        <v>1</v>
      </c>
      <c r="Y22" s="105">
        <v>1</v>
      </c>
      <c r="Z22" s="105">
        <v>1</v>
      </c>
      <c r="AA22" s="105">
        <v>1</v>
      </c>
      <c r="AB22" s="105">
        <v>0</v>
      </c>
      <c r="AC22" s="105">
        <v>1</v>
      </c>
      <c r="AD22" s="105">
        <v>1</v>
      </c>
      <c r="AE22" s="105">
        <v>0</v>
      </c>
      <c r="AF22" s="105">
        <v>1</v>
      </c>
      <c r="AG22" s="105">
        <v>1</v>
      </c>
      <c r="AH22" s="105">
        <v>0</v>
      </c>
      <c r="AI22" s="105">
        <v>1</v>
      </c>
      <c r="AJ22" s="105">
        <v>1</v>
      </c>
      <c r="AK22" s="105">
        <v>1</v>
      </c>
      <c r="AL22" s="105"/>
      <c r="AM22" s="106">
        <f t="shared" si="0"/>
        <v>27</v>
      </c>
      <c r="AN22" s="106"/>
      <c r="AO22" s="106">
        <v>35</v>
      </c>
      <c r="AP22" s="106"/>
      <c r="AQ22" s="106"/>
      <c r="AR22" s="106"/>
    </row>
    <row r="23" spans="1:44" ht="15" customHeight="1" x14ac:dyDescent="0.25">
      <c r="A23" s="152"/>
      <c r="B23" s="104" t="s">
        <v>598</v>
      </c>
      <c r="C23" s="105">
        <v>1</v>
      </c>
      <c r="D23" s="105">
        <v>1</v>
      </c>
      <c r="E23" s="105">
        <v>1</v>
      </c>
      <c r="F23" s="105">
        <v>1</v>
      </c>
      <c r="G23" s="105">
        <v>1</v>
      </c>
      <c r="H23" s="105">
        <v>1</v>
      </c>
      <c r="I23" s="105">
        <v>1</v>
      </c>
      <c r="J23" s="105">
        <v>1</v>
      </c>
      <c r="K23" s="105">
        <v>1</v>
      </c>
      <c r="L23" s="105">
        <v>0</v>
      </c>
      <c r="M23" s="105">
        <v>1</v>
      </c>
      <c r="N23" s="105">
        <v>1</v>
      </c>
      <c r="O23" s="105">
        <v>1</v>
      </c>
      <c r="P23" s="105">
        <v>0</v>
      </c>
      <c r="Q23" s="105">
        <v>1</v>
      </c>
      <c r="R23" s="105">
        <v>1</v>
      </c>
      <c r="S23" s="105">
        <v>1</v>
      </c>
      <c r="T23" s="105">
        <v>1</v>
      </c>
      <c r="U23" s="105">
        <v>0</v>
      </c>
      <c r="V23" s="105">
        <v>1</v>
      </c>
      <c r="W23" s="105">
        <v>1</v>
      </c>
      <c r="X23" s="105">
        <v>1</v>
      </c>
      <c r="Y23" s="105">
        <v>0</v>
      </c>
      <c r="Z23" s="105">
        <v>0</v>
      </c>
      <c r="AA23" s="105">
        <v>1</v>
      </c>
      <c r="AB23" s="105">
        <v>0</v>
      </c>
      <c r="AC23" s="105">
        <v>1</v>
      </c>
      <c r="AD23" s="105">
        <v>1</v>
      </c>
      <c r="AE23" s="105">
        <v>1</v>
      </c>
      <c r="AF23" s="105">
        <v>1</v>
      </c>
      <c r="AG23" s="105">
        <v>1</v>
      </c>
      <c r="AH23" s="105">
        <v>0</v>
      </c>
      <c r="AI23" s="105">
        <v>1</v>
      </c>
      <c r="AJ23" s="105">
        <v>1</v>
      </c>
      <c r="AK23" s="105">
        <v>1</v>
      </c>
      <c r="AL23" s="105"/>
      <c r="AM23" s="106">
        <f t="shared" si="0"/>
        <v>28</v>
      </c>
      <c r="AN23" s="106"/>
      <c r="AO23" s="106">
        <v>35</v>
      </c>
      <c r="AP23" s="106"/>
      <c r="AQ23" s="106"/>
      <c r="AR23" s="106"/>
    </row>
    <row r="24" spans="1:44" ht="15" customHeight="1" x14ac:dyDescent="0.25">
      <c r="A24" s="153" t="s">
        <v>599</v>
      </c>
      <c r="B24" s="95" t="s">
        <v>600</v>
      </c>
      <c r="C24" s="96">
        <v>1</v>
      </c>
      <c r="D24" s="96">
        <v>1</v>
      </c>
      <c r="E24" s="96">
        <v>1</v>
      </c>
      <c r="F24" s="96">
        <v>1</v>
      </c>
      <c r="G24" s="96">
        <v>1</v>
      </c>
      <c r="H24" s="96">
        <v>1</v>
      </c>
      <c r="I24" s="96">
        <v>0</v>
      </c>
      <c r="J24" s="96">
        <v>0</v>
      </c>
      <c r="K24" s="96">
        <v>1</v>
      </c>
      <c r="L24" s="96">
        <v>1</v>
      </c>
      <c r="M24" s="96">
        <v>1</v>
      </c>
      <c r="N24" s="96">
        <v>1</v>
      </c>
      <c r="O24" s="96">
        <v>1</v>
      </c>
      <c r="P24" s="96">
        <v>1</v>
      </c>
      <c r="Q24" s="96">
        <v>1</v>
      </c>
      <c r="R24" s="96">
        <v>1</v>
      </c>
      <c r="S24" s="96">
        <v>1</v>
      </c>
      <c r="T24" s="96">
        <v>0</v>
      </c>
      <c r="U24" s="96">
        <v>1</v>
      </c>
      <c r="V24" s="96">
        <v>1</v>
      </c>
      <c r="W24" s="96">
        <v>0</v>
      </c>
      <c r="X24" s="96">
        <v>1</v>
      </c>
      <c r="Y24" s="96">
        <v>1</v>
      </c>
      <c r="Z24" s="96">
        <v>0</v>
      </c>
      <c r="AA24" s="96">
        <v>1</v>
      </c>
      <c r="AB24" s="96">
        <v>0</v>
      </c>
      <c r="AC24" s="96">
        <v>1</v>
      </c>
      <c r="AD24" s="96">
        <v>0</v>
      </c>
      <c r="AE24" s="96">
        <v>1</v>
      </c>
      <c r="AF24" s="96">
        <v>1</v>
      </c>
      <c r="AG24" s="96">
        <v>1</v>
      </c>
      <c r="AH24" s="96">
        <v>1</v>
      </c>
      <c r="AI24" s="96">
        <v>1</v>
      </c>
      <c r="AJ24" s="96">
        <v>1</v>
      </c>
      <c r="AK24" s="96">
        <v>1</v>
      </c>
      <c r="AL24" s="96"/>
      <c r="AM24" s="97">
        <f t="shared" si="0"/>
        <v>28</v>
      </c>
      <c r="AN24" s="97">
        <f>SUM(AM24:AM28)</f>
        <v>139</v>
      </c>
      <c r="AO24" s="97">
        <v>35</v>
      </c>
      <c r="AP24" s="97">
        <f>SUM(AO24:AO28)</f>
        <v>175</v>
      </c>
      <c r="AQ24" s="190">
        <f>(AN24/AP24)*100</f>
        <v>79.428571428571431</v>
      </c>
      <c r="AR24" s="97" t="str">
        <f>IF(25&lt;AQ24&lt;43.75,"kurang kritis",IF(AQ24&lt;62.5,"cukup kritis",IF(AQ24&lt;81.25,"Kritis","Sangat kritis")))</f>
        <v>Kritis</v>
      </c>
    </row>
    <row r="25" spans="1:44" ht="15" customHeight="1" x14ac:dyDescent="0.25">
      <c r="A25" s="153"/>
      <c r="B25" s="95" t="s">
        <v>601</v>
      </c>
      <c r="C25" s="96">
        <v>1</v>
      </c>
      <c r="D25" s="96">
        <v>1</v>
      </c>
      <c r="E25" s="96">
        <v>1</v>
      </c>
      <c r="F25" s="96">
        <v>1</v>
      </c>
      <c r="G25" s="96">
        <v>1</v>
      </c>
      <c r="H25" s="96">
        <v>1</v>
      </c>
      <c r="I25" s="96">
        <v>1</v>
      </c>
      <c r="J25" s="96">
        <v>1</v>
      </c>
      <c r="K25" s="96">
        <v>1</v>
      </c>
      <c r="L25" s="96">
        <v>0</v>
      </c>
      <c r="M25" s="96">
        <v>1</v>
      </c>
      <c r="N25" s="96">
        <v>0</v>
      </c>
      <c r="O25" s="96">
        <v>1</v>
      </c>
      <c r="P25" s="96">
        <v>1</v>
      </c>
      <c r="Q25" s="96">
        <v>1</v>
      </c>
      <c r="R25" s="96">
        <v>1</v>
      </c>
      <c r="S25" s="96">
        <v>0</v>
      </c>
      <c r="T25" s="96">
        <v>1</v>
      </c>
      <c r="U25" s="96">
        <v>1</v>
      </c>
      <c r="V25" s="96">
        <v>1</v>
      </c>
      <c r="W25" s="96">
        <v>1</v>
      </c>
      <c r="X25" s="96">
        <v>1</v>
      </c>
      <c r="Y25" s="96">
        <v>1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/>
      <c r="AM25" s="97">
        <f t="shared" si="0"/>
        <v>24</v>
      </c>
      <c r="AN25" s="97"/>
      <c r="AO25" s="97">
        <v>35</v>
      </c>
      <c r="AP25" s="97"/>
      <c r="AQ25" s="97"/>
      <c r="AR25" s="97"/>
    </row>
    <row r="26" spans="1:44" ht="15" customHeight="1" x14ac:dyDescent="0.25">
      <c r="A26" s="153"/>
      <c r="B26" s="95" t="s">
        <v>602</v>
      </c>
      <c r="C26" s="96">
        <v>1</v>
      </c>
      <c r="D26" s="96">
        <v>1</v>
      </c>
      <c r="E26" s="96">
        <v>1</v>
      </c>
      <c r="F26" s="96">
        <v>0</v>
      </c>
      <c r="G26" s="96">
        <v>1</v>
      </c>
      <c r="H26" s="96">
        <v>1</v>
      </c>
      <c r="I26" s="96">
        <v>1</v>
      </c>
      <c r="J26" s="96">
        <v>1</v>
      </c>
      <c r="K26" s="96">
        <v>1</v>
      </c>
      <c r="L26" s="96">
        <v>0</v>
      </c>
      <c r="M26" s="96">
        <v>1</v>
      </c>
      <c r="N26" s="96">
        <v>0</v>
      </c>
      <c r="O26" s="96">
        <v>1</v>
      </c>
      <c r="P26" s="96">
        <v>0</v>
      </c>
      <c r="Q26" s="96">
        <v>1</v>
      </c>
      <c r="R26" s="96">
        <v>1</v>
      </c>
      <c r="S26" s="96">
        <v>1</v>
      </c>
      <c r="T26" s="96">
        <v>1</v>
      </c>
      <c r="U26" s="96">
        <v>1</v>
      </c>
      <c r="V26" s="96">
        <v>1</v>
      </c>
      <c r="W26" s="96">
        <v>1</v>
      </c>
      <c r="X26" s="96">
        <v>1</v>
      </c>
      <c r="Y26" s="96">
        <v>0</v>
      </c>
      <c r="Z26" s="96">
        <v>1</v>
      </c>
      <c r="AA26" s="96">
        <v>1</v>
      </c>
      <c r="AB26" s="96">
        <v>0</v>
      </c>
      <c r="AC26" s="96">
        <v>1</v>
      </c>
      <c r="AD26" s="96">
        <v>0</v>
      </c>
      <c r="AE26" s="96">
        <v>1</v>
      </c>
      <c r="AF26" s="96">
        <v>1</v>
      </c>
      <c r="AG26" s="96">
        <v>1</v>
      </c>
      <c r="AH26" s="96">
        <v>1</v>
      </c>
      <c r="AI26" s="96">
        <v>1</v>
      </c>
      <c r="AJ26" s="96">
        <v>1</v>
      </c>
      <c r="AK26" s="96">
        <v>1</v>
      </c>
      <c r="AL26" s="96"/>
      <c r="AM26" s="97">
        <f t="shared" si="0"/>
        <v>28</v>
      </c>
      <c r="AN26" s="97"/>
      <c r="AO26" s="97">
        <v>35</v>
      </c>
      <c r="AP26" s="97"/>
      <c r="AQ26" s="98"/>
      <c r="AR26" s="97"/>
    </row>
    <row r="27" spans="1:44" ht="15" customHeight="1" x14ac:dyDescent="0.25">
      <c r="A27" s="153"/>
      <c r="B27" s="95" t="s">
        <v>603</v>
      </c>
      <c r="C27" s="96">
        <v>1</v>
      </c>
      <c r="D27" s="96">
        <v>0</v>
      </c>
      <c r="E27" s="96">
        <v>1</v>
      </c>
      <c r="F27" s="96">
        <v>1</v>
      </c>
      <c r="G27" s="96">
        <v>1</v>
      </c>
      <c r="H27" s="96">
        <v>1</v>
      </c>
      <c r="I27" s="96">
        <v>1</v>
      </c>
      <c r="J27" s="96">
        <v>1</v>
      </c>
      <c r="K27" s="96">
        <v>1</v>
      </c>
      <c r="L27" s="96">
        <v>1</v>
      </c>
      <c r="M27" s="96">
        <v>0</v>
      </c>
      <c r="N27" s="96">
        <v>1</v>
      </c>
      <c r="O27" s="96">
        <v>0</v>
      </c>
      <c r="P27" s="96">
        <v>1</v>
      </c>
      <c r="Q27" s="96">
        <v>1</v>
      </c>
      <c r="R27" s="96">
        <v>0</v>
      </c>
      <c r="S27" s="96">
        <v>1</v>
      </c>
      <c r="T27" s="96">
        <v>0</v>
      </c>
      <c r="U27" s="96">
        <v>1</v>
      </c>
      <c r="V27" s="96">
        <v>1</v>
      </c>
      <c r="W27" s="96">
        <v>1</v>
      </c>
      <c r="X27" s="96">
        <v>1</v>
      </c>
      <c r="Y27" s="96">
        <v>1</v>
      </c>
      <c r="Z27" s="96">
        <v>1</v>
      </c>
      <c r="AA27" s="96">
        <v>0</v>
      </c>
      <c r="AB27" s="96">
        <v>1</v>
      </c>
      <c r="AC27" s="96">
        <v>0</v>
      </c>
      <c r="AD27" s="96">
        <v>1</v>
      </c>
      <c r="AE27" s="96">
        <v>1</v>
      </c>
      <c r="AF27" s="96">
        <v>1</v>
      </c>
      <c r="AG27" s="96">
        <v>1</v>
      </c>
      <c r="AH27" s="96">
        <v>1</v>
      </c>
      <c r="AI27" s="96">
        <v>1</v>
      </c>
      <c r="AJ27" s="96">
        <v>0</v>
      </c>
      <c r="AK27" s="96">
        <v>1</v>
      </c>
      <c r="AL27" s="96"/>
      <c r="AM27" s="97">
        <f t="shared" si="0"/>
        <v>27</v>
      </c>
      <c r="AN27" s="97"/>
      <c r="AO27" s="97">
        <v>35</v>
      </c>
      <c r="AP27" s="97"/>
      <c r="AQ27" s="98"/>
      <c r="AR27" s="97"/>
    </row>
    <row r="28" spans="1:44" ht="15" customHeight="1" x14ac:dyDescent="0.25">
      <c r="A28" s="153"/>
      <c r="B28" s="95" t="s">
        <v>604</v>
      </c>
      <c r="C28" s="96">
        <v>1</v>
      </c>
      <c r="D28" s="96">
        <v>0</v>
      </c>
      <c r="E28" s="96">
        <v>1</v>
      </c>
      <c r="F28" s="96">
        <v>1</v>
      </c>
      <c r="G28" s="96">
        <v>1</v>
      </c>
      <c r="H28" s="96">
        <v>1</v>
      </c>
      <c r="I28" s="96">
        <v>1</v>
      </c>
      <c r="J28" s="96">
        <v>1</v>
      </c>
      <c r="K28" s="96">
        <v>1</v>
      </c>
      <c r="L28" s="96">
        <v>1</v>
      </c>
      <c r="M28" s="96">
        <v>1</v>
      </c>
      <c r="N28" s="96">
        <v>1</v>
      </c>
      <c r="O28" s="96">
        <v>1</v>
      </c>
      <c r="P28" s="96">
        <v>1</v>
      </c>
      <c r="Q28" s="96">
        <v>1</v>
      </c>
      <c r="R28" s="96">
        <v>0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6">
        <v>1</v>
      </c>
      <c r="AD28" s="96">
        <v>1</v>
      </c>
      <c r="AE28" s="96">
        <v>1</v>
      </c>
      <c r="AF28" s="96">
        <v>1</v>
      </c>
      <c r="AG28" s="96">
        <v>1</v>
      </c>
      <c r="AH28" s="96">
        <v>1</v>
      </c>
      <c r="AI28" s="96">
        <v>1</v>
      </c>
      <c r="AJ28" s="96">
        <v>1</v>
      </c>
      <c r="AK28" s="96">
        <v>0</v>
      </c>
      <c r="AL28" s="96"/>
      <c r="AM28" s="97">
        <f t="shared" si="0"/>
        <v>32</v>
      </c>
      <c r="AN28" s="97"/>
      <c r="AO28" s="97">
        <v>35</v>
      </c>
      <c r="AP28" s="97"/>
      <c r="AQ28" s="97"/>
      <c r="AR28" s="97"/>
    </row>
    <row r="29" spans="1:44" x14ac:dyDescent="0.25">
      <c r="AQ29" s="189">
        <f>AVERAGE(AQ4:AQ28)</f>
        <v>79.952380952380963</v>
      </c>
    </row>
    <row r="32" spans="1:44" ht="15.75" x14ac:dyDescent="0.25">
      <c r="A32" s="149" t="s">
        <v>605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88"/>
      <c r="AO32" s="88"/>
      <c r="AP32" s="88"/>
      <c r="AQ32" s="88"/>
      <c r="AR32" s="88"/>
    </row>
    <row r="33" spans="1:44" x14ac:dyDescent="0.25">
      <c r="A33" s="147" t="s">
        <v>560</v>
      </c>
      <c r="B33" s="147" t="s">
        <v>561</v>
      </c>
      <c r="C33" s="147">
        <v>1</v>
      </c>
      <c r="D33" s="147">
        <v>2</v>
      </c>
      <c r="E33" s="147">
        <v>3</v>
      </c>
      <c r="F33" s="147">
        <v>4</v>
      </c>
      <c r="G33" s="147">
        <v>5</v>
      </c>
      <c r="H33" s="147">
        <v>6</v>
      </c>
      <c r="I33" s="147">
        <v>7</v>
      </c>
      <c r="J33" s="147">
        <v>8</v>
      </c>
      <c r="K33" s="147">
        <v>9</v>
      </c>
      <c r="L33" s="147">
        <v>10</v>
      </c>
      <c r="M33" s="147">
        <v>11</v>
      </c>
      <c r="N33" s="147">
        <v>12</v>
      </c>
      <c r="O33" s="147">
        <v>13</v>
      </c>
      <c r="P33" s="147">
        <v>14</v>
      </c>
      <c r="Q33" s="147">
        <v>15</v>
      </c>
      <c r="R33" s="147">
        <v>16</v>
      </c>
      <c r="S33" s="147">
        <v>17</v>
      </c>
      <c r="T33" s="147">
        <v>18</v>
      </c>
      <c r="U33" s="147">
        <v>19</v>
      </c>
      <c r="V33" s="147">
        <v>20</v>
      </c>
      <c r="W33" s="147">
        <v>21</v>
      </c>
      <c r="X33" s="147">
        <v>22</v>
      </c>
      <c r="Y33" s="147">
        <v>23</v>
      </c>
      <c r="Z33" s="147">
        <v>24</v>
      </c>
      <c r="AA33" s="147">
        <v>25</v>
      </c>
      <c r="AB33" s="147">
        <v>26</v>
      </c>
      <c r="AC33" s="147">
        <v>27</v>
      </c>
      <c r="AD33" s="147">
        <v>28</v>
      </c>
      <c r="AE33" s="147">
        <v>29</v>
      </c>
      <c r="AF33" s="147">
        <v>30</v>
      </c>
      <c r="AG33" s="147">
        <v>31</v>
      </c>
      <c r="AH33" s="147">
        <v>32</v>
      </c>
      <c r="AI33" s="147">
        <v>33</v>
      </c>
      <c r="AJ33" s="147">
        <v>34</v>
      </c>
      <c r="AK33" s="147">
        <v>35</v>
      </c>
      <c r="AL33" s="89"/>
      <c r="AM33" s="81" t="s">
        <v>562</v>
      </c>
      <c r="AN33" s="81" t="s">
        <v>563</v>
      </c>
      <c r="AO33" s="81" t="s">
        <v>564</v>
      </c>
      <c r="AP33" s="81" t="s">
        <v>564</v>
      </c>
      <c r="AQ33" s="81" t="s">
        <v>565</v>
      </c>
      <c r="AR33" s="81" t="s">
        <v>566</v>
      </c>
    </row>
    <row r="34" spans="1:44" x14ac:dyDescent="0.2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89"/>
      <c r="AM34" s="81" t="s">
        <v>567</v>
      </c>
      <c r="AN34" s="81" t="s">
        <v>568</v>
      </c>
      <c r="AO34" s="81" t="s">
        <v>569</v>
      </c>
      <c r="AP34" s="81" t="s">
        <v>568</v>
      </c>
      <c r="AQ34" s="81" t="s">
        <v>570</v>
      </c>
      <c r="AR34" s="81"/>
    </row>
    <row r="35" spans="1:44" x14ac:dyDescent="0.25">
      <c r="A35" s="107" t="s">
        <v>571</v>
      </c>
      <c r="B35" s="108" t="s">
        <v>572</v>
      </c>
      <c r="C35" s="109">
        <v>1</v>
      </c>
      <c r="D35" s="109">
        <v>1</v>
      </c>
      <c r="E35" s="109">
        <v>0</v>
      </c>
      <c r="F35" s="109">
        <v>0</v>
      </c>
      <c r="G35" s="109">
        <v>1</v>
      </c>
      <c r="H35" s="109">
        <v>1</v>
      </c>
      <c r="I35" s="109">
        <v>1</v>
      </c>
      <c r="J35" s="109">
        <v>1</v>
      </c>
      <c r="K35" s="109">
        <v>1</v>
      </c>
      <c r="L35" s="109">
        <v>1</v>
      </c>
      <c r="M35" s="109">
        <v>1</v>
      </c>
      <c r="N35" s="109">
        <v>1</v>
      </c>
      <c r="O35" s="109">
        <v>1</v>
      </c>
      <c r="P35" s="109">
        <v>0</v>
      </c>
      <c r="Q35" s="109">
        <v>0</v>
      </c>
      <c r="R35" s="109">
        <v>0</v>
      </c>
      <c r="S35" s="109">
        <v>1</v>
      </c>
      <c r="T35" s="109">
        <v>1</v>
      </c>
      <c r="U35" s="109">
        <v>0</v>
      </c>
      <c r="V35" s="109">
        <v>1</v>
      </c>
      <c r="W35" s="109">
        <v>1</v>
      </c>
      <c r="X35" s="109">
        <v>1</v>
      </c>
      <c r="Y35" s="109">
        <v>1</v>
      </c>
      <c r="Z35" s="109">
        <v>0</v>
      </c>
      <c r="AA35" s="109">
        <v>1</v>
      </c>
      <c r="AB35" s="109">
        <v>1</v>
      </c>
      <c r="AC35" s="109">
        <v>1</v>
      </c>
      <c r="AD35" s="109">
        <v>1</v>
      </c>
      <c r="AE35" s="109">
        <v>1</v>
      </c>
      <c r="AF35" s="109">
        <v>1</v>
      </c>
      <c r="AG35" s="109">
        <v>1</v>
      </c>
      <c r="AH35" s="109">
        <v>0</v>
      </c>
      <c r="AI35" s="109">
        <v>1</v>
      </c>
      <c r="AJ35" s="109">
        <v>0</v>
      </c>
      <c r="AK35" s="109">
        <v>0</v>
      </c>
      <c r="AL35" s="110"/>
      <c r="AM35" s="111">
        <f t="shared" ref="AM35:AM42" si="1">SUM(C35:AK35)</f>
        <v>25</v>
      </c>
      <c r="AN35" s="111">
        <f>SUM(AM35:AM39)</f>
        <v>137</v>
      </c>
      <c r="AO35" s="111">
        <v>35</v>
      </c>
      <c r="AP35" s="111">
        <f>SUM(AO35:AO39)</f>
        <v>175</v>
      </c>
      <c r="AQ35" s="188">
        <f>(AN35/AP35)*100</f>
        <v>78.285714285714278</v>
      </c>
      <c r="AR35" s="111" t="str">
        <f>IF(25&lt;AQ35&lt;43.75,"kurang kritis",IF(AQ35&lt;62.5,"cukup kritis",IF(AQ35&lt;81.25,"Kritis","Sangat kritis")))</f>
        <v>Kritis</v>
      </c>
    </row>
    <row r="36" spans="1:44" x14ac:dyDescent="0.25">
      <c r="A36" s="107" t="s">
        <v>573</v>
      </c>
      <c r="B36" s="108" t="s">
        <v>574</v>
      </c>
      <c r="C36" s="112">
        <v>1</v>
      </c>
      <c r="D36" s="112">
        <v>1</v>
      </c>
      <c r="E36" s="112">
        <v>1</v>
      </c>
      <c r="F36" s="112">
        <v>1</v>
      </c>
      <c r="G36" s="112">
        <v>1</v>
      </c>
      <c r="H36" s="112">
        <v>1</v>
      </c>
      <c r="I36" s="112">
        <v>0</v>
      </c>
      <c r="J36" s="112">
        <v>1</v>
      </c>
      <c r="K36" s="112">
        <v>1</v>
      </c>
      <c r="L36" s="112">
        <v>1</v>
      </c>
      <c r="M36" s="112">
        <v>1</v>
      </c>
      <c r="N36" s="112">
        <v>1</v>
      </c>
      <c r="O36" s="112">
        <v>0</v>
      </c>
      <c r="P36" s="112">
        <v>1</v>
      </c>
      <c r="Q36" s="112">
        <v>1</v>
      </c>
      <c r="R36" s="112">
        <v>0</v>
      </c>
      <c r="S36" s="112">
        <v>1</v>
      </c>
      <c r="T36" s="112">
        <v>1</v>
      </c>
      <c r="U36" s="112">
        <v>1</v>
      </c>
      <c r="V36" s="112">
        <v>1</v>
      </c>
      <c r="W36" s="112">
        <v>1</v>
      </c>
      <c r="X36" s="112">
        <v>1</v>
      </c>
      <c r="Y36" s="112">
        <v>1</v>
      </c>
      <c r="Z36" s="112">
        <v>1</v>
      </c>
      <c r="AA36" s="112">
        <v>1</v>
      </c>
      <c r="AB36" s="112">
        <v>1</v>
      </c>
      <c r="AC36" s="112">
        <v>1</v>
      </c>
      <c r="AD36" s="112">
        <v>1</v>
      </c>
      <c r="AE36" s="112">
        <v>0</v>
      </c>
      <c r="AF36" s="112">
        <v>1</v>
      </c>
      <c r="AG36" s="112">
        <v>1</v>
      </c>
      <c r="AH36" s="112">
        <v>1</v>
      </c>
      <c r="AI36" s="112">
        <v>1</v>
      </c>
      <c r="AJ36" s="112">
        <v>1</v>
      </c>
      <c r="AK36" s="112">
        <v>1</v>
      </c>
      <c r="AL36" s="110"/>
      <c r="AM36" s="111">
        <f t="shared" si="1"/>
        <v>31</v>
      </c>
      <c r="AN36" s="111"/>
      <c r="AO36" s="111">
        <v>35</v>
      </c>
      <c r="AP36" s="111"/>
      <c r="AQ36" s="111"/>
      <c r="AR36" s="111"/>
    </row>
    <row r="37" spans="1:44" x14ac:dyDescent="0.25">
      <c r="A37" s="107" t="s">
        <v>575</v>
      </c>
      <c r="B37" s="108" t="s">
        <v>576</v>
      </c>
      <c r="C37" s="112">
        <v>1</v>
      </c>
      <c r="D37" s="112">
        <v>1</v>
      </c>
      <c r="E37" s="112">
        <v>1</v>
      </c>
      <c r="F37" s="112">
        <v>1</v>
      </c>
      <c r="G37" s="112">
        <v>0</v>
      </c>
      <c r="H37" s="112">
        <v>0</v>
      </c>
      <c r="I37" s="112">
        <v>1</v>
      </c>
      <c r="J37" s="112">
        <v>1</v>
      </c>
      <c r="K37" s="112">
        <v>1</v>
      </c>
      <c r="L37" s="112">
        <v>0</v>
      </c>
      <c r="M37" s="112">
        <v>1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1</v>
      </c>
      <c r="T37" s="112">
        <v>0</v>
      </c>
      <c r="U37" s="112">
        <v>0</v>
      </c>
      <c r="V37" s="112">
        <v>0</v>
      </c>
      <c r="W37" s="112">
        <v>0</v>
      </c>
      <c r="X37" s="112">
        <v>1</v>
      </c>
      <c r="Y37" s="112">
        <v>0</v>
      </c>
      <c r="Z37" s="112">
        <v>0</v>
      </c>
      <c r="AA37" s="112">
        <v>1</v>
      </c>
      <c r="AB37" s="112">
        <v>0</v>
      </c>
      <c r="AC37" s="112">
        <v>1</v>
      </c>
      <c r="AD37" s="112">
        <v>1</v>
      </c>
      <c r="AE37" s="112">
        <v>0</v>
      </c>
      <c r="AF37" s="112">
        <v>0</v>
      </c>
      <c r="AG37" s="112">
        <v>1</v>
      </c>
      <c r="AH37" s="112">
        <v>0</v>
      </c>
      <c r="AI37" s="112">
        <v>1</v>
      </c>
      <c r="AJ37" s="112">
        <v>1</v>
      </c>
      <c r="AK37" s="112">
        <v>0</v>
      </c>
      <c r="AL37" s="110"/>
      <c r="AM37" s="111">
        <f t="shared" si="1"/>
        <v>16</v>
      </c>
      <c r="AN37" s="111"/>
      <c r="AO37" s="111">
        <v>35</v>
      </c>
      <c r="AP37" s="111"/>
      <c r="AQ37" s="111"/>
      <c r="AR37" s="111"/>
    </row>
    <row r="38" spans="1:44" x14ac:dyDescent="0.25">
      <c r="A38" s="107"/>
      <c r="B38" s="108" t="s">
        <v>577</v>
      </c>
      <c r="C38" s="112">
        <v>1</v>
      </c>
      <c r="D38" s="112">
        <v>1</v>
      </c>
      <c r="E38" s="112">
        <v>1</v>
      </c>
      <c r="F38" s="112">
        <v>1</v>
      </c>
      <c r="G38" s="112">
        <v>1</v>
      </c>
      <c r="H38" s="112">
        <v>1</v>
      </c>
      <c r="I38" s="112">
        <v>1</v>
      </c>
      <c r="J38" s="112">
        <v>1</v>
      </c>
      <c r="K38" s="112">
        <v>1</v>
      </c>
      <c r="L38" s="112">
        <v>1</v>
      </c>
      <c r="M38" s="112">
        <v>1</v>
      </c>
      <c r="N38" s="112">
        <v>1</v>
      </c>
      <c r="O38" s="112">
        <v>1</v>
      </c>
      <c r="P38" s="112">
        <v>1</v>
      </c>
      <c r="Q38" s="112">
        <v>1</v>
      </c>
      <c r="R38" s="112">
        <v>1</v>
      </c>
      <c r="S38" s="112">
        <v>1</v>
      </c>
      <c r="T38" s="112">
        <v>0</v>
      </c>
      <c r="U38" s="112">
        <v>1</v>
      </c>
      <c r="V38" s="112">
        <v>1</v>
      </c>
      <c r="W38" s="112">
        <v>0</v>
      </c>
      <c r="X38" s="112">
        <v>1</v>
      </c>
      <c r="Y38" s="112">
        <v>1</v>
      </c>
      <c r="Z38" s="112">
        <v>1</v>
      </c>
      <c r="AA38" s="112">
        <v>1</v>
      </c>
      <c r="AB38" s="112">
        <v>1</v>
      </c>
      <c r="AC38" s="112">
        <v>1</v>
      </c>
      <c r="AD38" s="112">
        <v>1</v>
      </c>
      <c r="AE38" s="112">
        <v>1</v>
      </c>
      <c r="AF38" s="112">
        <v>1</v>
      </c>
      <c r="AG38" s="112">
        <v>1</v>
      </c>
      <c r="AH38" s="112">
        <v>1</v>
      </c>
      <c r="AI38" s="112">
        <v>1</v>
      </c>
      <c r="AJ38" s="112">
        <v>1</v>
      </c>
      <c r="AK38" s="112">
        <v>1</v>
      </c>
      <c r="AL38" s="110"/>
      <c r="AM38" s="111">
        <f t="shared" si="1"/>
        <v>33</v>
      </c>
      <c r="AN38" s="111"/>
      <c r="AO38" s="111">
        <v>35</v>
      </c>
      <c r="AP38" s="111"/>
      <c r="AQ38" s="111"/>
      <c r="AR38" s="111"/>
    </row>
    <row r="39" spans="1:44" x14ac:dyDescent="0.25">
      <c r="A39" s="107"/>
      <c r="B39" s="108" t="s">
        <v>578</v>
      </c>
      <c r="C39" s="112">
        <v>1</v>
      </c>
      <c r="D39" s="112">
        <v>1</v>
      </c>
      <c r="E39" s="112">
        <v>1</v>
      </c>
      <c r="F39" s="112">
        <v>1</v>
      </c>
      <c r="G39" s="112">
        <v>1</v>
      </c>
      <c r="H39" s="112">
        <v>1</v>
      </c>
      <c r="I39" s="112">
        <v>1</v>
      </c>
      <c r="J39" s="112">
        <v>1</v>
      </c>
      <c r="K39" s="112">
        <v>1</v>
      </c>
      <c r="L39" s="112">
        <v>1</v>
      </c>
      <c r="M39" s="112">
        <v>0</v>
      </c>
      <c r="N39" s="112">
        <v>1</v>
      </c>
      <c r="O39" s="112">
        <v>1</v>
      </c>
      <c r="P39" s="112">
        <v>1</v>
      </c>
      <c r="Q39" s="112">
        <v>1</v>
      </c>
      <c r="R39" s="112">
        <v>1</v>
      </c>
      <c r="S39" s="112">
        <v>1</v>
      </c>
      <c r="T39" s="112">
        <v>1</v>
      </c>
      <c r="U39" s="112">
        <v>1</v>
      </c>
      <c r="V39" s="112">
        <v>1</v>
      </c>
      <c r="W39" s="112">
        <v>1</v>
      </c>
      <c r="X39" s="112">
        <v>1</v>
      </c>
      <c r="Y39" s="112">
        <v>1</v>
      </c>
      <c r="Z39" s="112">
        <v>1</v>
      </c>
      <c r="AA39" s="112">
        <v>1</v>
      </c>
      <c r="AB39" s="112">
        <v>1</v>
      </c>
      <c r="AC39" s="112">
        <v>1</v>
      </c>
      <c r="AD39" s="112">
        <v>0</v>
      </c>
      <c r="AE39" s="112">
        <v>1</v>
      </c>
      <c r="AF39" s="112">
        <v>1</v>
      </c>
      <c r="AG39" s="112">
        <v>1</v>
      </c>
      <c r="AH39" s="112">
        <v>0</v>
      </c>
      <c r="AI39" s="112">
        <v>1</v>
      </c>
      <c r="AJ39" s="112">
        <v>1</v>
      </c>
      <c r="AK39" s="112">
        <v>1</v>
      </c>
      <c r="AL39" s="110"/>
      <c r="AM39" s="111">
        <f t="shared" si="1"/>
        <v>32</v>
      </c>
      <c r="AN39" s="111"/>
      <c r="AO39" s="111">
        <v>35</v>
      </c>
      <c r="AP39" s="111"/>
      <c r="AQ39" s="111"/>
      <c r="AR39" s="111"/>
    </row>
    <row r="40" spans="1:44" x14ac:dyDescent="0.25">
      <c r="A40" s="113" t="s">
        <v>579</v>
      </c>
      <c r="B40" s="114" t="s">
        <v>580</v>
      </c>
      <c r="C40" s="115">
        <v>1</v>
      </c>
      <c r="D40" s="115">
        <v>1</v>
      </c>
      <c r="E40" s="115">
        <v>0</v>
      </c>
      <c r="F40" s="115">
        <v>1</v>
      </c>
      <c r="G40" s="115">
        <v>1</v>
      </c>
      <c r="H40" s="115">
        <v>1</v>
      </c>
      <c r="I40" s="115">
        <v>1</v>
      </c>
      <c r="J40" s="115">
        <v>1</v>
      </c>
      <c r="K40" s="115">
        <v>1</v>
      </c>
      <c r="L40" s="115">
        <v>1</v>
      </c>
      <c r="M40" s="115">
        <v>1</v>
      </c>
      <c r="N40" s="115">
        <v>0</v>
      </c>
      <c r="O40" s="115">
        <v>1</v>
      </c>
      <c r="P40" s="115">
        <v>1</v>
      </c>
      <c r="Q40" s="115">
        <v>1</v>
      </c>
      <c r="R40" s="115">
        <v>1</v>
      </c>
      <c r="S40" s="115">
        <v>1</v>
      </c>
      <c r="T40" s="115">
        <v>1</v>
      </c>
      <c r="U40" s="115">
        <v>1</v>
      </c>
      <c r="V40" s="115">
        <v>1</v>
      </c>
      <c r="W40" s="115">
        <v>1</v>
      </c>
      <c r="X40" s="115">
        <v>1</v>
      </c>
      <c r="Y40" s="115">
        <v>1</v>
      </c>
      <c r="Z40" s="115">
        <v>1</v>
      </c>
      <c r="AA40" s="115">
        <v>1</v>
      </c>
      <c r="AB40" s="115">
        <v>1</v>
      </c>
      <c r="AC40" s="115">
        <v>1</v>
      </c>
      <c r="AD40" s="115">
        <v>1</v>
      </c>
      <c r="AE40" s="115">
        <v>1</v>
      </c>
      <c r="AF40" s="115">
        <v>1</v>
      </c>
      <c r="AG40" s="115">
        <v>0</v>
      </c>
      <c r="AH40" s="115">
        <v>0</v>
      </c>
      <c r="AI40" s="115">
        <v>1</v>
      </c>
      <c r="AJ40" s="115">
        <v>1</v>
      </c>
      <c r="AK40" s="115">
        <v>1</v>
      </c>
      <c r="AL40" s="116"/>
      <c r="AM40" s="117">
        <f t="shared" si="1"/>
        <v>31</v>
      </c>
      <c r="AN40" s="117">
        <f>SUM(AM40:AM42)</f>
        <v>94</v>
      </c>
      <c r="AO40" s="117">
        <v>35</v>
      </c>
      <c r="AP40" s="117">
        <f>SUM(AO40:AO42)</f>
        <v>105</v>
      </c>
      <c r="AQ40" s="187">
        <f>(AN40/AP40)*100</f>
        <v>89.523809523809533</v>
      </c>
      <c r="AR40" s="117" t="str">
        <f>IF(25&lt;AQ40&lt;43.75,"kurang kritis",IF(AQ40&lt;62.5,"cukup kritis",IF(AQ40&lt;81.25,"Kritis","Sangat kritis")))</f>
        <v>Sangat kritis</v>
      </c>
    </row>
    <row r="41" spans="1:44" x14ac:dyDescent="0.25">
      <c r="A41" s="113" t="s">
        <v>581</v>
      </c>
      <c r="B41" s="114" t="s">
        <v>582</v>
      </c>
      <c r="C41" s="115">
        <v>1</v>
      </c>
      <c r="D41" s="115">
        <v>1</v>
      </c>
      <c r="E41" s="115">
        <v>1</v>
      </c>
      <c r="F41" s="115">
        <v>0</v>
      </c>
      <c r="G41" s="115">
        <v>1</v>
      </c>
      <c r="H41" s="115">
        <v>1</v>
      </c>
      <c r="I41" s="115">
        <v>0</v>
      </c>
      <c r="J41" s="115">
        <v>1</v>
      </c>
      <c r="K41" s="115">
        <v>1</v>
      </c>
      <c r="L41" s="115">
        <v>1</v>
      </c>
      <c r="M41" s="115">
        <v>1</v>
      </c>
      <c r="N41" s="115">
        <v>1</v>
      </c>
      <c r="O41" s="115">
        <v>1</v>
      </c>
      <c r="P41" s="115">
        <v>1</v>
      </c>
      <c r="Q41" s="115">
        <v>1</v>
      </c>
      <c r="R41" s="115">
        <v>0</v>
      </c>
      <c r="S41" s="115">
        <v>1</v>
      </c>
      <c r="T41" s="115">
        <v>1</v>
      </c>
      <c r="U41" s="115">
        <v>1</v>
      </c>
      <c r="V41" s="115">
        <v>1</v>
      </c>
      <c r="W41" s="115">
        <v>1</v>
      </c>
      <c r="X41" s="115">
        <v>1</v>
      </c>
      <c r="Y41" s="115">
        <v>1</v>
      </c>
      <c r="Z41" s="115">
        <v>1</v>
      </c>
      <c r="AA41" s="115">
        <v>1</v>
      </c>
      <c r="AB41" s="115">
        <v>1</v>
      </c>
      <c r="AC41" s="115">
        <v>1</v>
      </c>
      <c r="AD41" s="115">
        <v>1</v>
      </c>
      <c r="AE41" s="115">
        <v>1</v>
      </c>
      <c r="AF41" s="115">
        <v>1</v>
      </c>
      <c r="AG41" s="115">
        <v>1</v>
      </c>
      <c r="AH41" s="115">
        <v>0</v>
      </c>
      <c r="AI41" s="115">
        <v>1</v>
      </c>
      <c r="AJ41" s="115">
        <v>1</v>
      </c>
      <c r="AK41" s="115">
        <v>1</v>
      </c>
      <c r="AL41" s="116"/>
      <c r="AM41" s="117">
        <f t="shared" si="1"/>
        <v>31</v>
      </c>
      <c r="AN41" s="117"/>
      <c r="AO41" s="117">
        <v>35</v>
      </c>
      <c r="AP41" s="117"/>
      <c r="AQ41" s="117"/>
      <c r="AR41" s="117"/>
    </row>
    <row r="42" spans="1:44" x14ac:dyDescent="0.25">
      <c r="A42" s="113" t="s">
        <v>583</v>
      </c>
      <c r="B42" s="114" t="s">
        <v>584</v>
      </c>
      <c r="C42" s="115">
        <v>1</v>
      </c>
      <c r="D42" s="115">
        <v>1</v>
      </c>
      <c r="E42" s="115">
        <v>0</v>
      </c>
      <c r="F42" s="115">
        <v>1</v>
      </c>
      <c r="G42" s="115">
        <v>1</v>
      </c>
      <c r="H42" s="115">
        <v>1</v>
      </c>
      <c r="I42" s="115">
        <v>1</v>
      </c>
      <c r="J42" s="115">
        <v>1</v>
      </c>
      <c r="K42" s="115">
        <v>1</v>
      </c>
      <c r="L42" s="115">
        <v>1</v>
      </c>
      <c r="M42" s="115">
        <v>1</v>
      </c>
      <c r="N42" s="115">
        <v>1</v>
      </c>
      <c r="O42" s="115">
        <v>1</v>
      </c>
      <c r="P42" s="115">
        <v>1</v>
      </c>
      <c r="Q42" s="115">
        <v>1</v>
      </c>
      <c r="R42" s="115">
        <v>1</v>
      </c>
      <c r="S42" s="115">
        <v>1</v>
      </c>
      <c r="T42" s="115">
        <v>1</v>
      </c>
      <c r="U42" s="115">
        <v>1</v>
      </c>
      <c r="V42" s="115">
        <v>0</v>
      </c>
      <c r="W42" s="115">
        <v>1</v>
      </c>
      <c r="X42" s="115">
        <v>1</v>
      </c>
      <c r="Y42" s="115">
        <v>1</v>
      </c>
      <c r="Z42" s="115">
        <v>1</v>
      </c>
      <c r="AA42" s="115">
        <v>1</v>
      </c>
      <c r="AB42" s="115">
        <v>1</v>
      </c>
      <c r="AC42" s="115">
        <v>1</v>
      </c>
      <c r="AD42" s="115">
        <v>1</v>
      </c>
      <c r="AE42" s="115">
        <v>1</v>
      </c>
      <c r="AF42" s="115">
        <v>1</v>
      </c>
      <c r="AG42" s="115">
        <v>0</v>
      </c>
      <c r="AH42" s="115">
        <v>1</v>
      </c>
      <c r="AI42" s="115">
        <v>1</v>
      </c>
      <c r="AJ42" s="115">
        <v>1</v>
      </c>
      <c r="AK42" s="115">
        <v>1</v>
      </c>
      <c r="AL42" s="116"/>
      <c r="AM42" s="117">
        <f t="shared" si="1"/>
        <v>32</v>
      </c>
      <c r="AN42" s="117"/>
      <c r="AO42" s="117">
        <v>35</v>
      </c>
      <c r="AP42" s="117"/>
      <c r="AQ42" s="117"/>
      <c r="AR42" s="117"/>
    </row>
    <row r="43" spans="1:44" x14ac:dyDescent="0.25">
      <c r="A43" s="113"/>
      <c r="B43" s="114" t="s">
        <v>585</v>
      </c>
      <c r="C43" s="115">
        <v>0</v>
      </c>
      <c r="D43" s="115">
        <v>1</v>
      </c>
      <c r="E43" s="115">
        <v>1</v>
      </c>
      <c r="F43" s="115">
        <v>1</v>
      </c>
      <c r="G43" s="115">
        <v>1</v>
      </c>
      <c r="H43" s="115">
        <v>1</v>
      </c>
      <c r="I43" s="115">
        <v>1</v>
      </c>
      <c r="J43" s="115">
        <v>1</v>
      </c>
      <c r="K43" s="115">
        <v>1</v>
      </c>
      <c r="L43" s="115">
        <v>1</v>
      </c>
      <c r="M43" s="115">
        <v>1</v>
      </c>
      <c r="N43" s="115">
        <v>1</v>
      </c>
      <c r="O43" s="115">
        <v>1</v>
      </c>
      <c r="P43" s="115">
        <v>1</v>
      </c>
      <c r="Q43" s="115">
        <v>1</v>
      </c>
      <c r="R43" s="115">
        <v>1</v>
      </c>
      <c r="S43" s="115">
        <v>1</v>
      </c>
      <c r="T43" s="115">
        <v>1</v>
      </c>
      <c r="U43" s="115">
        <v>1</v>
      </c>
      <c r="V43" s="115">
        <v>1</v>
      </c>
      <c r="W43" s="115">
        <v>1</v>
      </c>
      <c r="X43" s="115">
        <v>1</v>
      </c>
      <c r="Y43" s="115">
        <v>1</v>
      </c>
      <c r="Z43" s="115">
        <v>1</v>
      </c>
      <c r="AA43" s="115">
        <v>1</v>
      </c>
      <c r="AB43" s="115">
        <v>1</v>
      </c>
      <c r="AC43" s="115">
        <v>1</v>
      </c>
      <c r="AD43" s="115">
        <v>1</v>
      </c>
      <c r="AE43" s="115">
        <v>1</v>
      </c>
      <c r="AF43" s="115">
        <v>1</v>
      </c>
      <c r="AG43" s="115">
        <v>1</v>
      </c>
      <c r="AH43" s="115">
        <v>1</v>
      </c>
      <c r="AI43" s="115">
        <v>0</v>
      </c>
      <c r="AJ43" s="115">
        <v>1</v>
      </c>
      <c r="AK43" s="115">
        <v>1</v>
      </c>
      <c r="AL43" s="116"/>
      <c r="AM43" s="117"/>
      <c r="AN43" s="117"/>
      <c r="AO43" s="117"/>
      <c r="AP43" s="117"/>
      <c r="AQ43" s="117"/>
      <c r="AR43" s="117"/>
    </row>
    <row r="44" spans="1:44" x14ac:dyDescent="0.25">
      <c r="A44" s="113"/>
      <c r="B44" s="119" t="s">
        <v>586</v>
      </c>
      <c r="C44" s="115">
        <v>0</v>
      </c>
      <c r="D44" s="115">
        <v>1</v>
      </c>
      <c r="E44" s="115">
        <v>1</v>
      </c>
      <c r="F44" s="115">
        <v>1</v>
      </c>
      <c r="G44" s="115">
        <v>1</v>
      </c>
      <c r="H44" s="115">
        <v>1</v>
      </c>
      <c r="I44" s="115">
        <v>1</v>
      </c>
      <c r="J44" s="115">
        <v>1</v>
      </c>
      <c r="K44" s="115">
        <v>1</v>
      </c>
      <c r="L44" s="115">
        <v>1</v>
      </c>
      <c r="M44" s="115">
        <v>1</v>
      </c>
      <c r="N44" s="115">
        <v>0</v>
      </c>
      <c r="O44" s="115">
        <v>1</v>
      </c>
      <c r="P44" s="115">
        <v>1</v>
      </c>
      <c r="Q44" s="115">
        <v>1</v>
      </c>
      <c r="R44" s="115">
        <v>1</v>
      </c>
      <c r="S44" s="115">
        <v>1</v>
      </c>
      <c r="T44" s="115">
        <v>1</v>
      </c>
      <c r="U44" s="115">
        <v>1</v>
      </c>
      <c r="V44" s="115">
        <v>0</v>
      </c>
      <c r="W44" s="115">
        <v>1</v>
      </c>
      <c r="X44" s="115">
        <v>1</v>
      </c>
      <c r="Y44" s="115">
        <v>1</v>
      </c>
      <c r="Z44" s="115">
        <v>0</v>
      </c>
      <c r="AA44" s="115">
        <v>0</v>
      </c>
      <c r="AB44" s="115">
        <v>1</v>
      </c>
      <c r="AC44" s="115">
        <v>1</v>
      </c>
      <c r="AD44" s="115">
        <v>0</v>
      </c>
      <c r="AE44" s="115">
        <v>1</v>
      </c>
      <c r="AF44" s="115">
        <v>0</v>
      </c>
      <c r="AG44" s="115">
        <v>1</v>
      </c>
      <c r="AH44" s="115">
        <v>1</v>
      </c>
      <c r="AI44" s="115">
        <v>0</v>
      </c>
      <c r="AJ44" s="115">
        <v>1</v>
      </c>
      <c r="AK44" s="115">
        <v>0</v>
      </c>
      <c r="AL44" s="116"/>
      <c r="AM44" s="117">
        <f>SUM(C43:AK43)</f>
        <v>33</v>
      </c>
      <c r="AN44" s="117"/>
      <c r="AO44" s="117">
        <v>35</v>
      </c>
      <c r="AP44" s="117"/>
      <c r="AQ44" s="117"/>
      <c r="AR44" s="117"/>
    </row>
    <row r="45" spans="1:44" x14ac:dyDescent="0.25">
      <c r="A45" s="120" t="s">
        <v>587</v>
      </c>
      <c r="B45" s="121" t="s">
        <v>588</v>
      </c>
      <c r="C45" s="122">
        <v>1</v>
      </c>
      <c r="D45" s="122">
        <v>1</v>
      </c>
      <c r="E45" s="122">
        <v>0</v>
      </c>
      <c r="F45" s="122">
        <v>1</v>
      </c>
      <c r="G45" s="122">
        <v>1</v>
      </c>
      <c r="H45" s="122">
        <v>1</v>
      </c>
      <c r="I45" s="122">
        <v>1</v>
      </c>
      <c r="J45" s="122">
        <v>1</v>
      </c>
      <c r="K45" s="122">
        <v>1</v>
      </c>
      <c r="L45" s="122">
        <v>1</v>
      </c>
      <c r="M45" s="122">
        <v>1</v>
      </c>
      <c r="N45" s="122">
        <v>1</v>
      </c>
      <c r="O45" s="122">
        <v>1</v>
      </c>
      <c r="P45" s="122">
        <v>0</v>
      </c>
      <c r="Q45" s="122">
        <v>1</v>
      </c>
      <c r="R45" s="122">
        <v>1</v>
      </c>
      <c r="S45" s="122">
        <v>1</v>
      </c>
      <c r="T45" s="122">
        <v>1</v>
      </c>
      <c r="U45" s="122">
        <v>1</v>
      </c>
      <c r="V45" s="122">
        <v>1</v>
      </c>
      <c r="W45" s="122">
        <v>1</v>
      </c>
      <c r="X45" s="122">
        <v>1</v>
      </c>
      <c r="Y45" s="122">
        <v>1</v>
      </c>
      <c r="Z45" s="122">
        <v>1</v>
      </c>
      <c r="AA45" s="122">
        <v>1</v>
      </c>
      <c r="AB45" s="122">
        <v>1</v>
      </c>
      <c r="AC45" s="122">
        <v>0</v>
      </c>
      <c r="AD45" s="122">
        <v>1</v>
      </c>
      <c r="AE45" s="122">
        <v>1</v>
      </c>
      <c r="AF45" s="122">
        <v>1</v>
      </c>
      <c r="AG45" s="122">
        <v>1</v>
      </c>
      <c r="AH45" s="122">
        <v>1</v>
      </c>
      <c r="AI45" s="122">
        <v>1</v>
      </c>
      <c r="AJ45" s="122">
        <v>1</v>
      </c>
      <c r="AK45" s="122">
        <v>1</v>
      </c>
      <c r="AL45" s="123"/>
      <c r="AM45" s="124">
        <f>SUM(C45:AK45)</f>
        <v>32</v>
      </c>
      <c r="AN45" s="124">
        <f>SUM(AM45:AM47)</f>
        <v>83</v>
      </c>
      <c r="AO45" s="124">
        <v>35</v>
      </c>
      <c r="AP45" s="124">
        <f>SUM(AO45:AO47)</f>
        <v>105</v>
      </c>
      <c r="AQ45" s="186">
        <f>(AN45/AP45)*100</f>
        <v>79.047619047619051</v>
      </c>
      <c r="AR45" s="124" t="str">
        <f>IF(25&lt;AQ45&lt;43.75,"kurang kritis",IF(AQ45&lt;62.5,"cukup kritis",IF(AQ45&lt;81.25,"Kritis","Sangat kritis")))</f>
        <v>Kritis</v>
      </c>
    </row>
    <row r="46" spans="1:44" x14ac:dyDescent="0.25">
      <c r="A46" s="120"/>
      <c r="B46" s="121" t="s">
        <v>589</v>
      </c>
      <c r="C46" s="122">
        <v>1</v>
      </c>
      <c r="D46" s="122">
        <v>0</v>
      </c>
      <c r="E46" s="122">
        <v>0</v>
      </c>
      <c r="F46" s="122">
        <v>0</v>
      </c>
      <c r="G46" s="122">
        <v>1</v>
      </c>
      <c r="H46" s="122">
        <v>0</v>
      </c>
      <c r="I46" s="122">
        <v>1</v>
      </c>
      <c r="J46" s="122">
        <v>0</v>
      </c>
      <c r="K46" s="122">
        <v>1</v>
      </c>
      <c r="L46" s="122">
        <v>1</v>
      </c>
      <c r="M46" s="122">
        <v>1</v>
      </c>
      <c r="N46" s="122">
        <v>1</v>
      </c>
      <c r="O46" s="122">
        <v>1</v>
      </c>
      <c r="P46" s="122">
        <v>1</v>
      </c>
      <c r="Q46" s="122">
        <v>0</v>
      </c>
      <c r="R46" s="122">
        <v>1</v>
      </c>
      <c r="S46" s="122">
        <v>1</v>
      </c>
      <c r="T46" s="122">
        <v>1</v>
      </c>
      <c r="U46" s="122">
        <v>0</v>
      </c>
      <c r="V46" s="122">
        <v>0</v>
      </c>
      <c r="W46" s="122">
        <v>1</v>
      </c>
      <c r="X46" s="122">
        <v>1</v>
      </c>
      <c r="Y46" s="122">
        <v>1</v>
      </c>
      <c r="Z46" s="122">
        <v>0</v>
      </c>
      <c r="AA46" s="122">
        <v>0</v>
      </c>
      <c r="AB46" s="122">
        <v>1</v>
      </c>
      <c r="AC46" s="122">
        <v>0</v>
      </c>
      <c r="AD46" s="122">
        <v>1</v>
      </c>
      <c r="AE46" s="122">
        <v>1</v>
      </c>
      <c r="AF46" s="122">
        <v>1</v>
      </c>
      <c r="AG46" s="122">
        <v>1</v>
      </c>
      <c r="AH46" s="122">
        <v>1</v>
      </c>
      <c r="AI46" s="122">
        <v>1</v>
      </c>
      <c r="AJ46" s="122">
        <v>0</v>
      </c>
      <c r="AK46" s="122">
        <v>0</v>
      </c>
      <c r="AL46" s="123"/>
      <c r="AM46" s="124">
        <f>SUM(C46:AK46)</f>
        <v>22</v>
      </c>
      <c r="AN46" s="124"/>
      <c r="AO46" s="124">
        <v>35</v>
      </c>
      <c r="AP46" s="124"/>
      <c r="AQ46" s="124"/>
      <c r="AR46" s="124"/>
    </row>
    <row r="47" spans="1:44" x14ac:dyDescent="0.25">
      <c r="A47" s="120"/>
      <c r="B47" s="121" t="s">
        <v>590</v>
      </c>
      <c r="C47" s="122">
        <v>1</v>
      </c>
      <c r="D47" s="122">
        <v>1</v>
      </c>
      <c r="E47" s="122">
        <v>1</v>
      </c>
      <c r="F47" s="122">
        <v>1</v>
      </c>
      <c r="G47" s="122">
        <v>1</v>
      </c>
      <c r="H47" s="122">
        <v>0</v>
      </c>
      <c r="I47" s="122">
        <v>1</v>
      </c>
      <c r="J47" s="122">
        <v>0</v>
      </c>
      <c r="K47" s="122">
        <v>0</v>
      </c>
      <c r="L47" s="122">
        <v>0</v>
      </c>
      <c r="M47" s="122">
        <v>1</v>
      </c>
      <c r="N47" s="122">
        <v>1</v>
      </c>
      <c r="O47" s="122">
        <v>1</v>
      </c>
      <c r="P47" s="122">
        <v>1</v>
      </c>
      <c r="Q47" s="122">
        <v>1</v>
      </c>
      <c r="R47" s="122">
        <v>1</v>
      </c>
      <c r="S47" s="122">
        <v>1</v>
      </c>
      <c r="T47" s="122">
        <v>1</v>
      </c>
      <c r="U47" s="122">
        <v>1</v>
      </c>
      <c r="V47" s="122">
        <v>1</v>
      </c>
      <c r="W47" s="122">
        <v>1</v>
      </c>
      <c r="X47" s="122">
        <v>1</v>
      </c>
      <c r="Y47" s="122">
        <v>1</v>
      </c>
      <c r="Z47" s="122">
        <v>1</v>
      </c>
      <c r="AA47" s="122">
        <v>1</v>
      </c>
      <c r="AB47" s="122">
        <v>1</v>
      </c>
      <c r="AC47" s="122">
        <v>1</v>
      </c>
      <c r="AD47" s="122">
        <v>1</v>
      </c>
      <c r="AE47" s="122">
        <v>0</v>
      </c>
      <c r="AF47" s="122">
        <v>1</v>
      </c>
      <c r="AG47" s="122">
        <v>1</v>
      </c>
      <c r="AH47" s="122">
        <v>1</v>
      </c>
      <c r="AI47" s="122">
        <v>1</v>
      </c>
      <c r="AJ47" s="122">
        <v>0</v>
      </c>
      <c r="AK47" s="122">
        <v>1</v>
      </c>
      <c r="AL47" s="123"/>
      <c r="AM47" s="124">
        <f>SUM(C47:AK47)</f>
        <v>29</v>
      </c>
      <c r="AN47" s="124"/>
      <c r="AO47" s="124">
        <v>35</v>
      </c>
      <c r="AP47" s="124"/>
      <c r="AQ47" s="124"/>
      <c r="AR47" s="124"/>
    </row>
    <row r="48" spans="1:44" x14ac:dyDescent="0.25">
      <c r="A48" s="120"/>
      <c r="B48" s="121" t="s">
        <v>591</v>
      </c>
      <c r="C48" s="122">
        <v>0</v>
      </c>
      <c r="D48" s="122">
        <v>1</v>
      </c>
      <c r="E48" s="122">
        <v>1</v>
      </c>
      <c r="F48" s="122">
        <v>1</v>
      </c>
      <c r="G48" s="122">
        <v>1</v>
      </c>
      <c r="H48" s="122">
        <v>1</v>
      </c>
      <c r="I48" s="122">
        <v>1</v>
      </c>
      <c r="J48" s="122">
        <v>1</v>
      </c>
      <c r="K48" s="122">
        <v>1</v>
      </c>
      <c r="L48" s="122">
        <v>1</v>
      </c>
      <c r="M48" s="122">
        <v>1</v>
      </c>
      <c r="N48" s="122">
        <v>1</v>
      </c>
      <c r="O48" s="122">
        <v>0</v>
      </c>
      <c r="P48" s="122">
        <v>1</v>
      </c>
      <c r="Q48" s="122">
        <v>1</v>
      </c>
      <c r="R48" s="122">
        <v>0</v>
      </c>
      <c r="S48" s="122">
        <v>1</v>
      </c>
      <c r="T48" s="122">
        <v>1</v>
      </c>
      <c r="U48" s="122">
        <v>1</v>
      </c>
      <c r="V48" s="122">
        <v>1</v>
      </c>
      <c r="W48" s="122">
        <v>1</v>
      </c>
      <c r="X48" s="122">
        <v>1</v>
      </c>
      <c r="Y48" s="122">
        <v>1</v>
      </c>
      <c r="Z48" s="122">
        <v>1</v>
      </c>
      <c r="AA48" s="122">
        <v>1</v>
      </c>
      <c r="AB48" s="122">
        <v>1</v>
      </c>
      <c r="AC48" s="122">
        <v>1</v>
      </c>
      <c r="AD48" s="122">
        <v>1</v>
      </c>
      <c r="AE48" s="122">
        <v>1</v>
      </c>
      <c r="AF48" s="122">
        <v>1</v>
      </c>
      <c r="AG48" s="122">
        <v>1</v>
      </c>
      <c r="AH48" s="122">
        <v>1</v>
      </c>
      <c r="AI48" s="122">
        <v>1</v>
      </c>
      <c r="AJ48" s="122">
        <v>1</v>
      </c>
      <c r="AK48" s="122">
        <v>1</v>
      </c>
      <c r="AL48" s="123"/>
      <c r="AM48" s="124"/>
      <c r="AN48" s="124"/>
      <c r="AO48" s="124"/>
      <c r="AP48" s="124"/>
      <c r="AQ48" s="124"/>
      <c r="AR48" s="124"/>
    </row>
    <row r="49" spans="1:45" x14ac:dyDescent="0.25">
      <c r="A49" s="120"/>
      <c r="B49" s="121" t="s">
        <v>592</v>
      </c>
      <c r="C49" s="122">
        <v>1</v>
      </c>
      <c r="D49" s="122">
        <v>1</v>
      </c>
      <c r="E49" s="122">
        <v>0</v>
      </c>
      <c r="F49" s="122">
        <v>1</v>
      </c>
      <c r="G49" s="122">
        <v>1</v>
      </c>
      <c r="H49" s="122">
        <v>1</v>
      </c>
      <c r="I49" s="122">
        <v>1</v>
      </c>
      <c r="J49" s="122">
        <v>1</v>
      </c>
      <c r="K49" s="122">
        <v>1</v>
      </c>
      <c r="L49" s="122">
        <v>1</v>
      </c>
      <c r="M49" s="122">
        <v>1</v>
      </c>
      <c r="N49" s="122">
        <v>1</v>
      </c>
      <c r="O49" s="122">
        <v>1</v>
      </c>
      <c r="P49" s="122">
        <v>1</v>
      </c>
      <c r="Q49" s="122">
        <v>1</v>
      </c>
      <c r="R49" s="122">
        <v>1</v>
      </c>
      <c r="S49" s="122">
        <v>1</v>
      </c>
      <c r="T49" s="122">
        <v>1</v>
      </c>
      <c r="U49" s="122">
        <v>1</v>
      </c>
      <c r="V49" s="122">
        <v>1</v>
      </c>
      <c r="W49" s="122">
        <v>1</v>
      </c>
      <c r="X49" s="122">
        <v>1</v>
      </c>
      <c r="Y49" s="122">
        <v>1</v>
      </c>
      <c r="Z49" s="122">
        <v>1</v>
      </c>
      <c r="AA49" s="122">
        <v>1</v>
      </c>
      <c r="AB49" s="122">
        <v>1</v>
      </c>
      <c r="AC49" s="122">
        <v>0</v>
      </c>
      <c r="AD49" s="122">
        <v>1</v>
      </c>
      <c r="AE49" s="122">
        <v>1</v>
      </c>
      <c r="AF49" s="122">
        <v>1</v>
      </c>
      <c r="AG49" s="122">
        <v>1</v>
      </c>
      <c r="AH49" s="122">
        <v>1</v>
      </c>
      <c r="AI49" s="122">
        <v>1</v>
      </c>
      <c r="AJ49" s="122">
        <v>1</v>
      </c>
      <c r="AK49" s="122">
        <v>1</v>
      </c>
      <c r="AL49" s="123"/>
      <c r="AM49" s="124">
        <f>SUM(C49:AK49)</f>
        <v>33</v>
      </c>
      <c r="AN49" s="124"/>
      <c r="AO49" s="124">
        <v>35</v>
      </c>
      <c r="AP49" s="124"/>
      <c r="AQ49" s="124"/>
      <c r="AR49" s="124"/>
    </row>
    <row r="50" spans="1:45" x14ac:dyDescent="0.25">
      <c r="A50" s="150" t="s">
        <v>606</v>
      </c>
      <c r="B50" s="125" t="s">
        <v>594</v>
      </c>
      <c r="C50" s="126">
        <v>0</v>
      </c>
      <c r="D50" s="126">
        <v>1</v>
      </c>
      <c r="E50" s="126">
        <v>1</v>
      </c>
      <c r="F50" s="126">
        <v>1</v>
      </c>
      <c r="G50" s="126">
        <v>1</v>
      </c>
      <c r="H50" s="126">
        <v>1</v>
      </c>
      <c r="I50" s="126">
        <v>1</v>
      </c>
      <c r="J50" s="126">
        <v>1</v>
      </c>
      <c r="K50" s="126">
        <v>1</v>
      </c>
      <c r="L50" s="126">
        <v>1</v>
      </c>
      <c r="M50" s="126">
        <v>1</v>
      </c>
      <c r="N50" s="126">
        <v>1</v>
      </c>
      <c r="O50" s="126">
        <v>1</v>
      </c>
      <c r="P50" s="126">
        <v>1</v>
      </c>
      <c r="Q50" s="126">
        <v>1</v>
      </c>
      <c r="R50" s="126">
        <v>1</v>
      </c>
      <c r="S50" s="126">
        <v>1</v>
      </c>
      <c r="T50" s="126">
        <v>1</v>
      </c>
      <c r="U50" s="126">
        <v>1</v>
      </c>
      <c r="V50" s="126">
        <v>1</v>
      </c>
      <c r="W50" s="126">
        <v>1</v>
      </c>
      <c r="X50" s="126">
        <v>1</v>
      </c>
      <c r="Y50" s="126">
        <v>1</v>
      </c>
      <c r="Z50" s="126">
        <v>1</v>
      </c>
      <c r="AA50" s="126">
        <v>1</v>
      </c>
      <c r="AB50" s="126">
        <v>1</v>
      </c>
      <c r="AC50" s="126">
        <v>1</v>
      </c>
      <c r="AD50" s="126">
        <v>1</v>
      </c>
      <c r="AE50" s="126">
        <v>1</v>
      </c>
      <c r="AF50" s="126">
        <v>1</v>
      </c>
      <c r="AG50" s="126">
        <v>1</v>
      </c>
      <c r="AH50" s="126">
        <v>1</v>
      </c>
      <c r="AI50" s="126">
        <v>1</v>
      </c>
      <c r="AJ50" s="126">
        <v>1</v>
      </c>
      <c r="AK50" s="126">
        <v>1</v>
      </c>
      <c r="AL50" s="127"/>
      <c r="AM50" s="128">
        <f>SUM(C50:AK50)</f>
        <v>34</v>
      </c>
      <c r="AN50" s="128">
        <f>SUM(AM50:AM54)</f>
        <v>105</v>
      </c>
      <c r="AO50" s="128">
        <v>35</v>
      </c>
      <c r="AP50" s="128">
        <f>SUM(AO50:AO54)</f>
        <v>140</v>
      </c>
      <c r="AQ50" s="193">
        <f>(AN50/AP50)*100</f>
        <v>75</v>
      </c>
      <c r="AR50" s="128" t="str">
        <f>IF(25&lt;AQ50&lt;43.75,"kurang kritis",IF(AQ50&lt;62.5,"cukup kritis",IF(AQ50&lt;81.25,"Kritis","Sangat kritis")))</f>
        <v>Kritis</v>
      </c>
    </row>
    <row r="51" spans="1:45" x14ac:dyDescent="0.25">
      <c r="A51" s="150"/>
      <c r="B51" s="125" t="s">
        <v>595</v>
      </c>
      <c r="C51" s="126">
        <v>1</v>
      </c>
      <c r="D51" s="126">
        <v>0</v>
      </c>
      <c r="E51" s="126">
        <v>1</v>
      </c>
      <c r="F51" s="126">
        <v>1</v>
      </c>
      <c r="G51" s="126">
        <v>0</v>
      </c>
      <c r="H51" s="126">
        <v>1</v>
      </c>
      <c r="I51" s="126">
        <v>1</v>
      </c>
      <c r="J51" s="126">
        <v>0</v>
      </c>
      <c r="K51" s="126">
        <v>0</v>
      </c>
      <c r="L51" s="126">
        <v>0</v>
      </c>
      <c r="M51" s="126">
        <v>0</v>
      </c>
      <c r="N51" s="126">
        <v>0</v>
      </c>
      <c r="O51" s="126">
        <v>1</v>
      </c>
      <c r="P51" s="126">
        <v>1</v>
      </c>
      <c r="Q51" s="126">
        <v>0</v>
      </c>
      <c r="R51" s="126">
        <v>0</v>
      </c>
      <c r="S51" s="126">
        <v>0</v>
      </c>
      <c r="T51" s="126">
        <v>1</v>
      </c>
      <c r="U51" s="126">
        <v>1</v>
      </c>
      <c r="V51" s="126">
        <v>0</v>
      </c>
      <c r="W51" s="126">
        <v>1</v>
      </c>
      <c r="X51" s="126">
        <v>0</v>
      </c>
      <c r="Y51" s="126">
        <v>1</v>
      </c>
      <c r="Z51" s="126">
        <v>1</v>
      </c>
      <c r="AA51" s="126">
        <v>1</v>
      </c>
      <c r="AB51" s="126">
        <v>1</v>
      </c>
      <c r="AC51" s="126">
        <v>1</v>
      </c>
      <c r="AD51" s="126">
        <v>1</v>
      </c>
      <c r="AE51" s="126">
        <v>1</v>
      </c>
      <c r="AF51" s="126">
        <v>1</v>
      </c>
      <c r="AG51" s="126">
        <v>0</v>
      </c>
      <c r="AH51" s="126">
        <v>0</v>
      </c>
      <c r="AI51" s="126">
        <v>1</v>
      </c>
      <c r="AJ51" s="126">
        <v>1</v>
      </c>
      <c r="AK51" s="126">
        <v>1</v>
      </c>
      <c r="AL51" s="127"/>
      <c r="AM51" s="128">
        <f>SUM(C51:AK51)</f>
        <v>21</v>
      </c>
      <c r="AN51" s="128"/>
      <c r="AO51" s="128">
        <v>35</v>
      </c>
      <c r="AP51" s="128"/>
      <c r="AQ51" s="128"/>
      <c r="AR51" s="128"/>
    </row>
    <row r="52" spans="1:45" x14ac:dyDescent="0.25">
      <c r="A52" s="150"/>
      <c r="B52" s="125" t="s">
        <v>596</v>
      </c>
      <c r="C52" s="126">
        <v>1</v>
      </c>
      <c r="D52" s="126">
        <v>1</v>
      </c>
      <c r="E52" s="126">
        <v>1</v>
      </c>
      <c r="F52" s="126">
        <v>1</v>
      </c>
      <c r="G52" s="126">
        <v>1</v>
      </c>
      <c r="H52" s="126">
        <v>1</v>
      </c>
      <c r="I52" s="126">
        <v>0</v>
      </c>
      <c r="J52" s="126">
        <v>1</v>
      </c>
      <c r="K52" s="126">
        <v>1</v>
      </c>
      <c r="L52" s="126">
        <v>1</v>
      </c>
      <c r="M52" s="126">
        <v>1</v>
      </c>
      <c r="N52" s="126">
        <v>1</v>
      </c>
      <c r="O52" s="126">
        <v>1</v>
      </c>
      <c r="P52" s="126">
        <v>1</v>
      </c>
      <c r="Q52" s="126">
        <v>1</v>
      </c>
      <c r="R52" s="126">
        <v>0</v>
      </c>
      <c r="S52" s="126">
        <v>1</v>
      </c>
      <c r="T52" s="126">
        <v>1</v>
      </c>
      <c r="U52" s="126">
        <v>1</v>
      </c>
      <c r="V52" s="126">
        <v>1</v>
      </c>
      <c r="W52" s="126">
        <v>1</v>
      </c>
      <c r="X52" s="126">
        <v>1</v>
      </c>
      <c r="Y52" s="126">
        <v>1</v>
      </c>
      <c r="Z52" s="126">
        <v>1</v>
      </c>
      <c r="AA52" s="126">
        <v>1</v>
      </c>
      <c r="AB52" s="126">
        <v>1</v>
      </c>
      <c r="AC52" s="126">
        <v>1</v>
      </c>
      <c r="AD52" s="126">
        <v>1</v>
      </c>
      <c r="AE52" s="126">
        <v>1</v>
      </c>
      <c r="AF52" s="126">
        <v>1</v>
      </c>
      <c r="AG52" s="126">
        <v>0</v>
      </c>
      <c r="AH52" s="126">
        <v>0</v>
      </c>
      <c r="AI52" s="126">
        <v>1</v>
      </c>
      <c r="AJ52" s="126">
        <v>1</v>
      </c>
      <c r="AK52" s="126">
        <v>1</v>
      </c>
      <c r="AL52" s="127"/>
      <c r="AM52" s="128"/>
      <c r="AN52" s="128"/>
      <c r="AO52" s="128"/>
      <c r="AP52" s="128"/>
      <c r="AQ52" s="128"/>
      <c r="AR52" s="128"/>
    </row>
    <row r="53" spans="1:45" x14ac:dyDescent="0.25">
      <c r="A53" s="150"/>
      <c r="B53" s="125" t="s">
        <v>597</v>
      </c>
      <c r="C53" s="126">
        <v>1</v>
      </c>
      <c r="D53" s="126">
        <v>1</v>
      </c>
      <c r="E53" s="126">
        <v>1</v>
      </c>
      <c r="F53" s="126">
        <v>1</v>
      </c>
      <c r="G53" s="126">
        <v>1</v>
      </c>
      <c r="H53" s="126">
        <v>1</v>
      </c>
      <c r="I53" s="126">
        <v>1</v>
      </c>
      <c r="J53" s="126">
        <v>1</v>
      </c>
      <c r="K53" s="126">
        <v>1</v>
      </c>
      <c r="L53" s="126">
        <v>1</v>
      </c>
      <c r="M53" s="126">
        <v>1</v>
      </c>
      <c r="N53" s="126">
        <v>1</v>
      </c>
      <c r="O53" s="126">
        <v>1</v>
      </c>
      <c r="P53" s="126">
        <v>1</v>
      </c>
      <c r="Q53" s="126">
        <v>1</v>
      </c>
      <c r="R53" s="126">
        <v>1</v>
      </c>
      <c r="S53" s="126">
        <v>1</v>
      </c>
      <c r="T53" s="126">
        <v>1</v>
      </c>
      <c r="U53" s="126">
        <v>1</v>
      </c>
      <c r="V53" s="126">
        <v>1</v>
      </c>
      <c r="W53" s="126">
        <v>1</v>
      </c>
      <c r="X53" s="126">
        <v>1</v>
      </c>
      <c r="Y53" s="126">
        <v>1</v>
      </c>
      <c r="Z53" s="126">
        <v>1</v>
      </c>
      <c r="AA53" s="126">
        <v>0</v>
      </c>
      <c r="AB53" s="126">
        <v>1</v>
      </c>
      <c r="AC53" s="126">
        <v>0</v>
      </c>
      <c r="AD53" s="126">
        <v>0</v>
      </c>
      <c r="AE53" s="126">
        <v>1</v>
      </c>
      <c r="AF53" s="126">
        <v>1</v>
      </c>
      <c r="AG53" s="126">
        <v>1</v>
      </c>
      <c r="AH53" s="126">
        <v>1</v>
      </c>
      <c r="AI53" s="126">
        <v>1</v>
      </c>
      <c r="AJ53" s="126">
        <v>1</v>
      </c>
      <c r="AK53" s="126">
        <v>1</v>
      </c>
      <c r="AL53" s="127"/>
      <c r="AM53" s="128">
        <f t="shared" ref="AM53:AM59" si="2">SUM(C53:AK53)</f>
        <v>32</v>
      </c>
      <c r="AN53" s="128"/>
      <c r="AO53" s="128">
        <v>35</v>
      </c>
      <c r="AP53" s="128"/>
      <c r="AQ53" s="128"/>
      <c r="AR53" s="128"/>
    </row>
    <row r="54" spans="1:45" x14ac:dyDescent="0.25">
      <c r="A54" s="150"/>
      <c r="B54" s="125" t="s">
        <v>598</v>
      </c>
      <c r="C54" s="126">
        <v>1</v>
      </c>
      <c r="D54" s="126">
        <v>0</v>
      </c>
      <c r="E54" s="126">
        <v>1</v>
      </c>
      <c r="F54" s="126">
        <v>1</v>
      </c>
      <c r="G54" s="126">
        <v>0</v>
      </c>
      <c r="H54" s="126">
        <v>1</v>
      </c>
      <c r="I54" s="126">
        <v>1</v>
      </c>
      <c r="J54" s="126">
        <v>0</v>
      </c>
      <c r="K54" s="126">
        <v>0</v>
      </c>
      <c r="L54" s="126">
        <v>0</v>
      </c>
      <c r="M54" s="126">
        <v>0</v>
      </c>
      <c r="N54" s="126">
        <v>0</v>
      </c>
      <c r="O54" s="126">
        <v>1</v>
      </c>
      <c r="P54" s="126">
        <v>1</v>
      </c>
      <c r="Q54" s="126">
        <v>0</v>
      </c>
      <c r="R54" s="126">
        <v>0</v>
      </c>
      <c r="S54" s="126">
        <v>1</v>
      </c>
      <c r="T54" s="126">
        <v>0</v>
      </c>
      <c r="U54" s="126">
        <v>0</v>
      </c>
      <c r="V54" s="126">
        <v>0</v>
      </c>
      <c r="W54" s="126">
        <v>0</v>
      </c>
      <c r="X54" s="126">
        <v>1</v>
      </c>
      <c r="Y54" s="126">
        <v>0</v>
      </c>
      <c r="Z54" s="126">
        <v>0</v>
      </c>
      <c r="AA54" s="126">
        <v>0</v>
      </c>
      <c r="AB54" s="126">
        <v>1</v>
      </c>
      <c r="AC54" s="126">
        <v>1</v>
      </c>
      <c r="AD54" s="126">
        <v>1</v>
      </c>
      <c r="AE54" s="126">
        <v>1</v>
      </c>
      <c r="AF54" s="126">
        <v>1</v>
      </c>
      <c r="AG54" s="126">
        <v>1</v>
      </c>
      <c r="AH54" s="126">
        <v>1</v>
      </c>
      <c r="AI54" s="126">
        <v>1</v>
      </c>
      <c r="AJ54" s="126">
        <v>1</v>
      </c>
      <c r="AK54" s="126">
        <v>0</v>
      </c>
      <c r="AL54" s="127"/>
      <c r="AM54" s="128">
        <f t="shared" si="2"/>
        <v>18</v>
      </c>
      <c r="AN54" s="128"/>
      <c r="AO54" s="128">
        <v>35</v>
      </c>
      <c r="AP54" s="128"/>
      <c r="AQ54" s="128"/>
      <c r="AR54" s="128"/>
    </row>
    <row r="55" spans="1:45" x14ac:dyDescent="0.25">
      <c r="A55" s="151" t="s">
        <v>607</v>
      </c>
      <c r="B55" s="121" t="s">
        <v>600</v>
      </c>
      <c r="C55" s="122">
        <v>1</v>
      </c>
      <c r="D55" s="122">
        <v>1</v>
      </c>
      <c r="E55" s="122">
        <v>1</v>
      </c>
      <c r="F55" s="122">
        <v>1</v>
      </c>
      <c r="G55" s="122">
        <v>1</v>
      </c>
      <c r="H55" s="122">
        <v>1</v>
      </c>
      <c r="I55" s="122">
        <v>0</v>
      </c>
      <c r="J55" s="122">
        <v>0</v>
      </c>
      <c r="K55" s="122">
        <v>1</v>
      </c>
      <c r="L55" s="122">
        <v>1</v>
      </c>
      <c r="M55" s="122">
        <v>1</v>
      </c>
      <c r="N55" s="122">
        <v>1</v>
      </c>
      <c r="O55" s="122">
        <v>1</v>
      </c>
      <c r="P55" s="122">
        <v>1</v>
      </c>
      <c r="Q55" s="122">
        <v>1</v>
      </c>
      <c r="R55" s="122">
        <v>1</v>
      </c>
      <c r="S55" s="122">
        <v>1</v>
      </c>
      <c r="T55" s="122">
        <v>1</v>
      </c>
      <c r="U55" s="122">
        <v>1</v>
      </c>
      <c r="V55" s="122">
        <v>1</v>
      </c>
      <c r="W55" s="122">
        <v>0</v>
      </c>
      <c r="X55" s="122">
        <v>1</v>
      </c>
      <c r="Y55" s="122">
        <v>1</v>
      </c>
      <c r="Z55" s="122">
        <v>1</v>
      </c>
      <c r="AA55" s="122">
        <v>1</v>
      </c>
      <c r="AB55" s="122">
        <v>0</v>
      </c>
      <c r="AC55" s="122">
        <v>0</v>
      </c>
      <c r="AD55" s="122">
        <v>1</v>
      </c>
      <c r="AE55" s="122">
        <v>1</v>
      </c>
      <c r="AF55" s="122">
        <v>1</v>
      </c>
      <c r="AG55" s="122">
        <v>1</v>
      </c>
      <c r="AH55" s="122">
        <v>1</v>
      </c>
      <c r="AI55" s="122">
        <v>0</v>
      </c>
      <c r="AJ55" s="122">
        <v>1</v>
      </c>
      <c r="AK55" s="122">
        <v>1</v>
      </c>
      <c r="AL55" s="123"/>
      <c r="AM55" s="124">
        <f t="shared" si="2"/>
        <v>29</v>
      </c>
      <c r="AN55" s="124">
        <f>SUM(AM55:AM59)</f>
        <v>157</v>
      </c>
      <c r="AO55" s="124">
        <v>35</v>
      </c>
      <c r="AP55" s="124">
        <f>SUM(AO55:AO59)</f>
        <v>175</v>
      </c>
      <c r="AQ55" s="186">
        <f>(AN55/AP55)*100</f>
        <v>89.714285714285708</v>
      </c>
      <c r="AR55" s="124" t="str">
        <f>IF(25&lt;AQ55&lt;43.75,"kurang kritis",IF(AQ55&lt;62.5,"cukup kritis",IF(AQ55&lt;81.25,"Kritis","Sangat kritis")))</f>
        <v>Sangat kritis</v>
      </c>
    </row>
    <row r="56" spans="1:45" x14ac:dyDescent="0.25">
      <c r="A56" s="151"/>
      <c r="B56" s="121" t="s">
        <v>601</v>
      </c>
      <c r="C56" s="122">
        <v>1</v>
      </c>
      <c r="D56" s="122">
        <v>1</v>
      </c>
      <c r="E56" s="122">
        <v>1</v>
      </c>
      <c r="F56" s="122">
        <v>1</v>
      </c>
      <c r="G56" s="122">
        <v>1</v>
      </c>
      <c r="H56" s="122">
        <v>1</v>
      </c>
      <c r="I56" s="122">
        <v>1</v>
      </c>
      <c r="J56" s="122">
        <v>1</v>
      </c>
      <c r="K56" s="122">
        <v>1</v>
      </c>
      <c r="L56" s="122">
        <v>1</v>
      </c>
      <c r="M56" s="122">
        <v>1</v>
      </c>
      <c r="N56" s="122">
        <v>1</v>
      </c>
      <c r="O56" s="122">
        <v>1</v>
      </c>
      <c r="P56" s="122">
        <v>1</v>
      </c>
      <c r="Q56" s="122">
        <v>1</v>
      </c>
      <c r="R56" s="122">
        <v>1</v>
      </c>
      <c r="S56" s="122">
        <v>1</v>
      </c>
      <c r="T56" s="122">
        <v>1</v>
      </c>
      <c r="U56" s="122">
        <v>1</v>
      </c>
      <c r="V56" s="122">
        <v>1</v>
      </c>
      <c r="W56" s="122">
        <v>1</v>
      </c>
      <c r="X56" s="122">
        <v>1</v>
      </c>
      <c r="Y56" s="122">
        <v>1</v>
      </c>
      <c r="Z56" s="122">
        <v>1</v>
      </c>
      <c r="AA56" s="122">
        <v>1</v>
      </c>
      <c r="AB56" s="122">
        <v>1</v>
      </c>
      <c r="AC56" s="122">
        <v>1</v>
      </c>
      <c r="AD56" s="122">
        <v>1</v>
      </c>
      <c r="AE56" s="122">
        <v>1</v>
      </c>
      <c r="AF56" s="122">
        <v>1</v>
      </c>
      <c r="AG56" s="122">
        <v>1</v>
      </c>
      <c r="AH56" s="122">
        <v>1</v>
      </c>
      <c r="AI56" s="122">
        <v>0</v>
      </c>
      <c r="AJ56" s="122">
        <v>1</v>
      </c>
      <c r="AK56" s="122">
        <v>1</v>
      </c>
      <c r="AL56" s="123"/>
      <c r="AM56" s="124">
        <f t="shared" si="2"/>
        <v>34</v>
      </c>
      <c r="AN56" s="124"/>
      <c r="AO56" s="124">
        <v>35</v>
      </c>
      <c r="AP56" s="124"/>
      <c r="AQ56" s="124"/>
      <c r="AR56" s="124"/>
    </row>
    <row r="57" spans="1:45" x14ac:dyDescent="0.25">
      <c r="A57" s="151"/>
      <c r="B57" s="121" t="s">
        <v>602</v>
      </c>
      <c r="C57" s="122">
        <v>1</v>
      </c>
      <c r="D57" s="122">
        <v>1</v>
      </c>
      <c r="E57" s="122">
        <v>1</v>
      </c>
      <c r="F57" s="122">
        <v>1</v>
      </c>
      <c r="G57" s="122">
        <v>1</v>
      </c>
      <c r="H57" s="122">
        <v>1</v>
      </c>
      <c r="I57" s="122">
        <v>1</v>
      </c>
      <c r="J57" s="122">
        <v>1</v>
      </c>
      <c r="K57" s="122">
        <v>1</v>
      </c>
      <c r="L57" s="122">
        <v>1</v>
      </c>
      <c r="M57" s="122">
        <v>1</v>
      </c>
      <c r="N57" s="122">
        <v>1</v>
      </c>
      <c r="O57" s="122">
        <v>1</v>
      </c>
      <c r="P57" s="122">
        <v>1</v>
      </c>
      <c r="Q57" s="122">
        <v>1</v>
      </c>
      <c r="R57" s="122">
        <v>1</v>
      </c>
      <c r="S57" s="122">
        <v>1</v>
      </c>
      <c r="T57" s="122">
        <v>1</v>
      </c>
      <c r="U57" s="122">
        <v>1</v>
      </c>
      <c r="V57" s="122">
        <v>0</v>
      </c>
      <c r="W57" s="122">
        <v>1</v>
      </c>
      <c r="X57" s="122">
        <v>1</v>
      </c>
      <c r="Y57" s="122">
        <v>1</v>
      </c>
      <c r="Z57" s="122">
        <v>1</v>
      </c>
      <c r="AA57" s="122">
        <v>1</v>
      </c>
      <c r="AB57" s="122">
        <v>1</v>
      </c>
      <c r="AC57" s="122">
        <v>1</v>
      </c>
      <c r="AD57" s="122">
        <v>1</v>
      </c>
      <c r="AE57" s="122">
        <v>0</v>
      </c>
      <c r="AF57" s="122">
        <v>1</v>
      </c>
      <c r="AG57" s="122">
        <v>1</v>
      </c>
      <c r="AH57" s="122">
        <v>1</v>
      </c>
      <c r="AI57" s="122">
        <v>1</v>
      </c>
      <c r="AJ57" s="122">
        <v>1</v>
      </c>
      <c r="AK57" s="122">
        <v>1</v>
      </c>
      <c r="AL57" s="123"/>
      <c r="AM57" s="124">
        <f t="shared" si="2"/>
        <v>33</v>
      </c>
      <c r="AN57" s="124"/>
      <c r="AO57" s="124">
        <v>35</v>
      </c>
      <c r="AP57" s="124"/>
      <c r="AQ57" s="129"/>
      <c r="AR57" s="124"/>
    </row>
    <row r="58" spans="1:45" ht="14.25" customHeight="1" x14ac:dyDescent="0.25">
      <c r="A58" s="151"/>
      <c r="B58" s="121" t="s">
        <v>603</v>
      </c>
      <c r="C58" s="122">
        <v>1</v>
      </c>
      <c r="D58" s="122">
        <v>1</v>
      </c>
      <c r="E58" s="122">
        <v>0</v>
      </c>
      <c r="F58" s="122">
        <v>1</v>
      </c>
      <c r="G58" s="122">
        <v>1</v>
      </c>
      <c r="H58" s="122">
        <v>0</v>
      </c>
      <c r="I58" s="122">
        <v>1</v>
      </c>
      <c r="J58" s="122">
        <v>1</v>
      </c>
      <c r="K58" s="122">
        <v>1</v>
      </c>
      <c r="L58" s="122">
        <v>1</v>
      </c>
      <c r="M58" s="122">
        <v>1</v>
      </c>
      <c r="N58" s="122">
        <v>1</v>
      </c>
      <c r="O58" s="122">
        <v>1</v>
      </c>
      <c r="P58" s="122">
        <v>1</v>
      </c>
      <c r="Q58" s="122">
        <v>0</v>
      </c>
      <c r="R58" s="122">
        <v>1</v>
      </c>
      <c r="S58" s="122">
        <v>1</v>
      </c>
      <c r="T58" s="122">
        <v>1</v>
      </c>
      <c r="U58" s="122">
        <v>1</v>
      </c>
      <c r="V58" s="122">
        <v>1</v>
      </c>
      <c r="W58" s="122">
        <v>1</v>
      </c>
      <c r="X58" s="122">
        <v>1</v>
      </c>
      <c r="Y58" s="122">
        <v>1</v>
      </c>
      <c r="Z58" s="122">
        <v>1</v>
      </c>
      <c r="AA58" s="122">
        <v>1</v>
      </c>
      <c r="AB58" s="122">
        <v>1</v>
      </c>
      <c r="AC58" s="122">
        <v>1</v>
      </c>
      <c r="AD58" s="122">
        <v>1</v>
      </c>
      <c r="AE58" s="122">
        <v>1</v>
      </c>
      <c r="AF58" s="122">
        <v>1</v>
      </c>
      <c r="AG58" s="122">
        <v>1</v>
      </c>
      <c r="AH58" s="122">
        <v>1</v>
      </c>
      <c r="AI58" s="122">
        <v>1</v>
      </c>
      <c r="AJ58" s="122">
        <v>1</v>
      </c>
      <c r="AK58" s="122">
        <v>1</v>
      </c>
      <c r="AL58" s="123"/>
      <c r="AM58" s="124">
        <f t="shared" si="2"/>
        <v>32</v>
      </c>
      <c r="AN58" s="124"/>
      <c r="AO58" s="124">
        <v>35</v>
      </c>
      <c r="AP58" s="124"/>
      <c r="AQ58" s="129"/>
      <c r="AR58" s="124"/>
    </row>
    <row r="59" spans="1:45" x14ac:dyDescent="0.25">
      <c r="A59" s="151"/>
      <c r="B59" s="121" t="s">
        <v>604</v>
      </c>
      <c r="C59" s="122">
        <v>1</v>
      </c>
      <c r="D59" s="122">
        <v>1</v>
      </c>
      <c r="E59" s="122">
        <v>1</v>
      </c>
      <c r="F59" s="122">
        <v>1</v>
      </c>
      <c r="G59" s="122">
        <v>1</v>
      </c>
      <c r="H59" s="122">
        <v>0</v>
      </c>
      <c r="I59" s="122">
        <v>1</v>
      </c>
      <c r="J59" s="122">
        <v>0</v>
      </c>
      <c r="K59" s="122">
        <v>1</v>
      </c>
      <c r="L59" s="122">
        <v>0</v>
      </c>
      <c r="M59" s="122">
        <v>1</v>
      </c>
      <c r="N59" s="122">
        <v>1</v>
      </c>
      <c r="O59" s="122">
        <v>1</v>
      </c>
      <c r="P59" s="122">
        <v>1</v>
      </c>
      <c r="Q59" s="122">
        <v>1</v>
      </c>
      <c r="R59" s="122">
        <v>1</v>
      </c>
      <c r="S59" s="122">
        <v>1</v>
      </c>
      <c r="T59" s="122">
        <v>1</v>
      </c>
      <c r="U59" s="122">
        <v>1</v>
      </c>
      <c r="V59" s="122">
        <v>0</v>
      </c>
      <c r="W59" s="122">
        <v>0</v>
      </c>
      <c r="X59" s="122">
        <v>0</v>
      </c>
      <c r="Y59" s="122">
        <v>1</v>
      </c>
      <c r="Z59" s="122">
        <v>1</v>
      </c>
      <c r="AA59" s="122">
        <v>1</v>
      </c>
      <c r="AB59" s="122">
        <v>1</v>
      </c>
      <c r="AC59" s="122">
        <v>1</v>
      </c>
      <c r="AD59" s="122">
        <v>1</v>
      </c>
      <c r="AE59" s="122">
        <v>1</v>
      </c>
      <c r="AF59" s="122">
        <v>1</v>
      </c>
      <c r="AG59" s="122">
        <v>1</v>
      </c>
      <c r="AH59" s="122">
        <v>1</v>
      </c>
      <c r="AI59" s="122">
        <v>1</v>
      </c>
      <c r="AJ59" s="122">
        <v>1</v>
      </c>
      <c r="AK59" s="122">
        <v>1</v>
      </c>
      <c r="AL59" s="123"/>
      <c r="AM59" s="124">
        <f t="shared" si="2"/>
        <v>29</v>
      </c>
      <c r="AN59" s="124"/>
      <c r="AO59" s="124">
        <v>35</v>
      </c>
      <c r="AP59" s="124"/>
      <c r="AQ59" s="124"/>
      <c r="AR59" s="124"/>
    </row>
    <row r="60" spans="1:45" x14ac:dyDescent="0.25">
      <c r="AQ60" s="189">
        <f>AVERAGE(AQ35:AQ59)</f>
        <v>82.314285714285717</v>
      </c>
      <c r="AS60" s="184">
        <f>AVERAGE(AQ60,AQ91,AQ29)</f>
        <v>81.806349206349211</v>
      </c>
    </row>
    <row r="63" spans="1:45" ht="15.75" x14ac:dyDescent="0.25">
      <c r="A63" s="149" t="s">
        <v>608</v>
      </c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88"/>
      <c r="AO63" s="88"/>
      <c r="AP63" s="88"/>
      <c r="AQ63" s="88"/>
      <c r="AR63" s="88"/>
    </row>
    <row r="64" spans="1:45" x14ac:dyDescent="0.25">
      <c r="A64" s="147" t="s">
        <v>560</v>
      </c>
      <c r="B64" s="147" t="s">
        <v>561</v>
      </c>
      <c r="C64" s="147">
        <v>1</v>
      </c>
      <c r="D64" s="147">
        <v>2</v>
      </c>
      <c r="E64" s="147">
        <v>3</v>
      </c>
      <c r="F64" s="147">
        <v>4</v>
      </c>
      <c r="G64" s="147">
        <v>5</v>
      </c>
      <c r="H64" s="147">
        <v>6</v>
      </c>
      <c r="I64" s="147">
        <v>7</v>
      </c>
      <c r="J64" s="147">
        <v>8</v>
      </c>
      <c r="K64" s="147">
        <v>9</v>
      </c>
      <c r="L64" s="147">
        <v>10</v>
      </c>
      <c r="M64" s="147">
        <v>11</v>
      </c>
      <c r="N64" s="147">
        <v>12</v>
      </c>
      <c r="O64" s="147">
        <v>13</v>
      </c>
      <c r="P64" s="147">
        <v>14</v>
      </c>
      <c r="Q64" s="147">
        <v>15</v>
      </c>
      <c r="R64" s="147">
        <v>16</v>
      </c>
      <c r="S64" s="147">
        <v>17</v>
      </c>
      <c r="T64" s="147">
        <v>18</v>
      </c>
      <c r="U64" s="147">
        <v>19</v>
      </c>
      <c r="V64" s="147">
        <v>20</v>
      </c>
      <c r="W64" s="147">
        <v>21</v>
      </c>
      <c r="X64" s="147">
        <v>22</v>
      </c>
      <c r="Y64" s="147">
        <v>23</v>
      </c>
      <c r="Z64" s="147">
        <v>24</v>
      </c>
      <c r="AA64" s="147">
        <v>25</v>
      </c>
      <c r="AB64" s="147">
        <v>26</v>
      </c>
      <c r="AC64" s="147">
        <v>27</v>
      </c>
      <c r="AD64" s="147">
        <v>28</v>
      </c>
      <c r="AE64" s="147">
        <v>29</v>
      </c>
      <c r="AF64" s="147">
        <v>30</v>
      </c>
      <c r="AG64" s="147">
        <v>31</v>
      </c>
      <c r="AH64" s="147">
        <v>32</v>
      </c>
      <c r="AI64" s="147">
        <v>33</v>
      </c>
      <c r="AJ64" s="147">
        <v>34</v>
      </c>
      <c r="AK64" s="147">
        <v>35</v>
      </c>
      <c r="AL64" s="147">
        <v>36</v>
      </c>
      <c r="AM64" s="81" t="s">
        <v>562</v>
      </c>
      <c r="AN64" s="81" t="s">
        <v>563</v>
      </c>
      <c r="AO64" s="81" t="s">
        <v>564</v>
      </c>
      <c r="AP64" s="81" t="s">
        <v>564</v>
      </c>
      <c r="AQ64" s="81" t="s">
        <v>565</v>
      </c>
      <c r="AR64" s="81" t="s">
        <v>566</v>
      </c>
    </row>
    <row r="65" spans="1:44" x14ac:dyDescent="0.2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81" t="s">
        <v>567</v>
      </c>
      <c r="AN65" s="81" t="s">
        <v>568</v>
      </c>
      <c r="AO65" s="81" t="s">
        <v>569</v>
      </c>
      <c r="AP65" s="81" t="s">
        <v>568</v>
      </c>
      <c r="AQ65" s="81" t="s">
        <v>570</v>
      </c>
      <c r="AR65" s="81"/>
    </row>
    <row r="66" spans="1:44" x14ac:dyDescent="0.25">
      <c r="A66" s="100" t="s">
        <v>571</v>
      </c>
      <c r="B66" s="101" t="s">
        <v>572</v>
      </c>
      <c r="C66" s="130">
        <v>1</v>
      </c>
      <c r="D66" s="130">
        <v>1</v>
      </c>
      <c r="E66" s="130">
        <v>1</v>
      </c>
      <c r="F66" s="130">
        <v>1</v>
      </c>
      <c r="G66" s="130">
        <v>0</v>
      </c>
      <c r="H66" s="130">
        <v>1</v>
      </c>
      <c r="I66" s="130">
        <v>1</v>
      </c>
      <c r="J66" s="130">
        <v>1</v>
      </c>
      <c r="K66" s="130">
        <v>1</v>
      </c>
      <c r="L66" s="130">
        <v>1</v>
      </c>
      <c r="M66" s="130">
        <v>1</v>
      </c>
      <c r="N66" s="130">
        <v>1</v>
      </c>
      <c r="O66" s="130">
        <v>1</v>
      </c>
      <c r="P66" s="130">
        <v>1</v>
      </c>
      <c r="Q66" s="130">
        <v>0</v>
      </c>
      <c r="R66" s="130">
        <v>0</v>
      </c>
      <c r="S66" s="130">
        <v>1</v>
      </c>
      <c r="T66" s="130">
        <v>0</v>
      </c>
      <c r="U66" s="130">
        <v>0</v>
      </c>
      <c r="V66" s="130">
        <v>1</v>
      </c>
      <c r="W66" s="130">
        <v>1</v>
      </c>
      <c r="X66" s="130">
        <v>1</v>
      </c>
      <c r="Y66" s="130">
        <v>0</v>
      </c>
      <c r="Z66" s="130">
        <v>0</v>
      </c>
      <c r="AA66" s="130">
        <v>0</v>
      </c>
      <c r="AB66" s="130">
        <v>1</v>
      </c>
      <c r="AC66" s="130">
        <v>1</v>
      </c>
      <c r="AD66" s="130">
        <v>0</v>
      </c>
      <c r="AE66" s="130">
        <v>1</v>
      </c>
      <c r="AF66" s="130">
        <v>1</v>
      </c>
      <c r="AG66" s="130">
        <v>1</v>
      </c>
      <c r="AH66" s="130">
        <v>0</v>
      </c>
      <c r="AI66" s="130">
        <v>1</v>
      </c>
      <c r="AJ66" s="130">
        <v>1</v>
      </c>
      <c r="AK66" s="130">
        <v>1</v>
      </c>
      <c r="AL66" s="130">
        <v>1</v>
      </c>
      <c r="AM66" s="103">
        <f t="shared" ref="AM66:AM73" si="3">SUM(C66:AK66)</f>
        <v>25</v>
      </c>
      <c r="AN66" s="103">
        <f>SUM(AM66:AM70)</f>
        <v>135</v>
      </c>
      <c r="AO66" s="103">
        <v>35</v>
      </c>
      <c r="AP66" s="103">
        <f>SUM(AO66:AO70)</f>
        <v>175</v>
      </c>
      <c r="AQ66" s="185">
        <f>(AN66/AP66)*100</f>
        <v>77.142857142857153</v>
      </c>
      <c r="AR66" s="103" t="str">
        <f>IF(25&lt;AQ66&lt;43.75,"kurang kritis",IF(AQ66&lt;62.5,"cukup kritis",IF(AQ66&lt;81.25,"Kritis","Sangat kritis")))</f>
        <v>Kritis</v>
      </c>
    </row>
    <row r="67" spans="1:44" x14ac:dyDescent="0.25">
      <c r="A67" s="100" t="s">
        <v>573</v>
      </c>
      <c r="B67" s="101" t="s">
        <v>574</v>
      </c>
      <c r="C67" s="102">
        <v>1</v>
      </c>
      <c r="D67" s="102">
        <v>1</v>
      </c>
      <c r="E67" s="102">
        <v>1</v>
      </c>
      <c r="F67" s="102">
        <v>1</v>
      </c>
      <c r="G67" s="102">
        <v>1</v>
      </c>
      <c r="H67" s="102">
        <v>1</v>
      </c>
      <c r="I67" s="102">
        <v>0</v>
      </c>
      <c r="J67" s="102">
        <v>1</v>
      </c>
      <c r="K67" s="102">
        <v>1</v>
      </c>
      <c r="L67" s="102">
        <v>1</v>
      </c>
      <c r="M67" s="102">
        <v>1</v>
      </c>
      <c r="N67" s="102">
        <v>1</v>
      </c>
      <c r="O67" s="102">
        <v>0</v>
      </c>
      <c r="P67" s="102">
        <v>1</v>
      </c>
      <c r="Q67" s="102">
        <v>1</v>
      </c>
      <c r="R67" s="102">
        <v>0</v>
      </c>
      <c r="S67" s="102">
        <v>1</v>
      </c>
      <c r="T67" s="102">
        <v>1</v>
      </c>
      <c r="U67" s="102">
        <v>1</v>
      </c>
      <c r="V67" s="102">
        <v>1</v>
      </c>
      <c r="W67" s="102">
        <v>1</v>
      </c>
      <c r="X67" s="102">
        <v>1</v>
      </c>
      <c r="Y67" s="102">
        <v>1</v>
      </c>
      <c r="Z67" s="102">
        <v>1</v>
      </c>
      <c r="AA67" s="102">
        <v>0</v>
      </c>
      <c r="AB67" s="102">
        <v>1</v>
      </c>
      <c r="AC67" s="102">
        <v>1</v>
      </c>
      <c r="AD67" s="102">
        <v>1</v>
      </c>
      <c r="AE67" s="102">
        <v>0</v>
      </c>
      <c r="AF67" s="102">
        <v>1</v>
      </c>
      <c r="AG67" s="102">
        <v>1</v>
      </c>
      <c r="AH67" s="102">
        <v>0</v>
      </c>
      <c r="AI67" s="102">
        <v>1</v>
      </c>
      <c r="AJ67" s="102">
        <v>1</v>
      </c>
      <c r="AK67" s="102">
        <v>1</v>
      </c>
      <c r="AL67" s="102">
        <v>1</v>
      </c>
      <c r="AM67" s="103">
        <f t="shared" si="3"/>
        <v>29</v>
      </c>
      <c r="AN67" s="103"/>
      <c r="AO67" s="103">
        <v>35</v>
      </c>
      <c r="AP67" s="103"/>
      <c r="AQ67" s="103"/>
      <c r="AR67" s="103"/>
    </row>
    <row r="68" spans="1:44" x14ac:dyDescent="0.25">
      <c r="A68" s="100" t="s">
        <v>575</v>
      </c>
      <c r="B68" s="101" t="s">
        <v>576</v>
      </c>
      <c r="C68" s="102">
        <v>1</v>
      </c>
      <c r="D68" s="102">
        <v>1</v>
      </c>
      <c r="E68" s="102">
        <v>1</v>
      </c>
      <c r="F68" s="102">
        <v>1</v>
      </c>
      <c r="G68" s="102">
        <v>0</v>
      </c>
      <c r="H68" s="102">
        <v>0</v>
      </c>
      <c r="I68" s="102">
        <v>0</v>
      </c>
      <c r="J68" s="102">
        <v>1</v>
      </c>
      <c r="K68" s="102">
        <v>1</v>
      </c>
      <c r="L68" s="102">
        <v>0</v>
      </c>
      <c r="M68" s="102">
        <v>1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1</v>
      </c>
      <c r="T68" s="102">
        <v>0</v>
      </c>
      <c r="U68" s="102">
        <v>1</v>
      </c>
      <c r="V68" s="102">
        <v>1</v>
      </c>
      <c r="W68" s="102">
        <v>0</v>
      </c>
      <c r="X68" s="130">
        <v>1</v>
      </c>
      <c r="Y68" s="130">
        <v>1</v>
      </c>
      <c r="Z68" s="130">
        <v>0</v>
      </c>
      <c r="AA68" s="130">
        <v>1</v>
      </c>
      <c r="AB68" s="130">
        <v>1</v>
      </c>
      <c r="AC68" s="130">
        <v>0</v>
      </c>
      <c r="AD68" s="130">
        <v>0</v>
      </c>
      <c r="AE68" s="102">
        <v>0</v>
      </c>
      <c r="AF68" s="102">
        <v>0</v>
      </c>
      <c r="AG68" s="102">
        <v>0</v>
      </c>
      <c r="AH68" s="102">
        <v>0</v>
      </c>
      <c r="AI68" s="102">
        <v>0</v>
      </c>
      <c r="AJ68" s="102">
        <v>0</v>
      </c>
      <c r="AK68" s="102">
        <v>1</v>
      </c>
      <c r="AL68" s="102">
        <v>0</v>
      </c>
      <c r="AM68" s="103">
        <f t="shared" si="3"/>
        <v>15</v>
      </c>
      <c r="AN68" s="103"/>
      <c r="AO68" s="103">
        <v>35</v>
      </c>
      <c r="AP68" s="103"/>
      <c r="AQ68" s="103"/>
      <c r="AR68" s="103"/>
    </row>
    <row r="69" spans="1:44" x14ac:dyDescent="0.25">
      <c r="A69" s="100"/>
      <c r="B69" s="101" t="s">
        <v>577</v>
      </c>
      <c r="C69" s="102">
        <v>1</v>
      </c>
      <c r="D69" s="102">
        <v>0</v>
      </c>
      <c r="E69" s="102">
        <v>1</v>
      </c>
      <c r="F69" s="102">
        <v>1</v>
      </c>
      <c r="G69" s="102">
        <v>1</v>
      </c>
      <c r="H69" s="102">
        <v>1</v>
      </c>
      <c r="I69" s="102">
        <v>1</v>
      </c>
      <c r="J69" s="102">
        <v>1</v>
      </c>
      <c r="K69" s="102">
        <v>1</v>
      </c>
      <c r="L69" s="102">
        <v>1</v>
      </c>
      <c r="M69" s="102">
        <v>1</v>
      </c>
      <c r="N69" s="102">
        <v>1</v>
      </c>
      <c r="O69" s="102">
        <v>1</v>
      </c>
      <c r="P69" s="102">
        <v>1</v>
      </c>
      <c r="Q69" s="102">
        <v>1</v>
      </c>
      <c r="R69" s="102">
        <v>1</v>
      </c>
      <c r="S69" s="102">
        <v>1</v>
      </c>
      <c r="T69" s="102">
        <v>1</v>
      </c>
      <c r="U69" s="102">
        <v>1</v>
      </c>
      <c r="V69" s="102">
        <v>1</v>
      </c>
      <c r="W69" s="102">
        <v>1</v>
      </c>
      <c r="X69" s="102">
        <v>1</v>
      </c>
      <c r="Y69" s="102">
        <v>1</v>
      </c>
      <c r="Z69" s="102">
        <v>1</v>
      </c>
      <c r="AA69" s="102">
        <v>1</v>
      </c>
      <c r="AB69" s="102">
        <v>1</v>
      </c>
      <c r="AC69" s="102">
        <v>1</v>
      </c>
      <c r="AD69" s="102">
        <v>1</v>
      </c>
      <c r="AE69" s="102">
        <v>1</v>
      </c>
      <c r="AF69" s="102">
        <v>1</v>
      </c>
      <c r="AG69" s="102">
        <v>1</v>
      </c>
      <c r="AH69" s="102">
        <v>1</v>
      </c>
      <c r="AI69" s="102">
        <v>1</v>
      </c>
      <c r="AJ69" s="102">
        <v>1</v>
      </c>
      <c r="AK69" s="102">
        <v>1</v>
      </c>
      <c r="AL69" s="102">
        <v>1</v>
      </c>
      <c r="AM69" s="103">
        <f t="shared" si="3"/>
        <v>34</v>
      </c>
      <c r="AN69" s="103"/>
      <c r="AO69" s="103">
        <v>35</v>
      </c>
      <c r="AP69" s="103"/>
      <c r="AQ69" s="103"/>
      <c r="AR69" s="103"/>
    </row>
    <row r="70" spans="1:44" x14ac:dyDescent="0.25">
      <c r="A70" s="100"/>
      <c r="B70" s="101" t="s">
        <v>578</v>
      </c>
      <c r="C70" s="102">
        <v>1</v>
      </c>
      <c r="D70" s="102">
        <v>1</v>
      </c>
      <c r="E70" s="102">
        <v>1</v>
      </c>
      <c r="F70" s="102">
        <v>1</v>
      </c>
      <c r="G70" s="102">
        <v>1</v>
      </c>
      <c r="H70" s="102">
        <v>0</v>
      </c>
      <c r="I70" s="102">
        <v>1</v>
      </c>
      <c r="J70" s="102">
        <v>1</v>
      </c>
      <c r="K70" s="102">
        <v>1</v>
      </c>
      <c r="L70" s="102">
        <v>1</v>
      </c>
      <c r="M70" s="102">
        <v>1</v>
      </c>
      <c r="N70" s="102">
        <v>1</v>
      </c>
      <c r="O70" s="102">
        <v>1</v>
      </c>
      <c r="P70" s="102">
        <v>1</v>
      </c>
      <c r="Q70" s="102">
        <v>1</v>
      </c>
      <c r="R70" s="102">
        <v>1</v>
      </c>
      <c r="S70" s="102">
        <v>1</v>
      </c>
      <c r="T70" s="102">
        <v>0</v>
      </c>
      <c r="U70" s="102">
        <v>1</v>
      </c>
      <c r="V70" s="102">
        <v>1</v>
      </c>
      <c r="W70" s="102">
        <v>1</v>
      </c>
      <c r="X70" s="102">
        <v>0</v>
      </c>
      <c r="Y70" s="102">
        <v>1</v>
      </c>
      <c r="Z70" s="102">
        <v>1</v>
      </c>
      <c r="AA70" s="102">
        <v>1</v>
      </c>
      <c r="AB70" s="102">
        <v>1</v>
      </c>
      <c r="AC70" s="102">
        <v>1</v>
      </c>
      <c r="AD70" s="102">
        <v>1</v>
      </c>
      <c r="AE70" s="102">
        <v>1</v>
      </c>
      <c r="AF70" s="102">
        <v>1</v>
      </c>
      <c r="AG70" s="102">
        <v>1</v>
      </c>
      <c r="AH70" s="102">
        <v>1</v>
      </c>
      <c r="AI70" s="102">
        <v>1</v>
      </c>
      <c r="AJ70" s="102">
        <v>1</v>
      </c>
      <c r="AK70" s="102">
        <v>1</v>
      </c>
      <c r="AL70" s="102">
        <v>1</v>
      </c>
      <c r="AM70" s="103">
        <f t="shared" si="3"/>
        <v>32</v>
      </c>
      <c r="AN70" s="103"/>
      <c r="AO70" s="103">
        <v>35</v>
      </c>
      <c r="AP70" s="103"/>
      <c r="AQ70" s="103"/>
      <c r="AR70" s="103"/>
    </row>
    <row r="71" spans="1:44" x14ac:dyDescent="0.25">
      <c r="A71" s="120" t="s">
        <v>579</v>
      </c>
      <c r="B71" s="121" t="s">
        <v>580</v>
      </c>
      <c r="C71" s="122">
        <v>1</v>
      </c>
      <c r="D71" s="122">
        <v>1</v>
      </c>
      <c r="E71" s="122">
        <v>1</v>
      </c>
      <c r="F71" s="122">
        <v>1</v>
      </c>
      <c r="G71" s="122">
        <v>1</v>
      </c>
      <c r="H71" s="122">
        <v>1</v>
      </c>
      <c r="I71" s="122">
        <v>1</v>
      </c>
      <c r="J71" s="122">
        <v>1</v>
      </c>
      <c r="K71" s="122">
        <v>1</v>
      </c>
      <c r="L71" s="122">
        <v>1</v>
      </c>
      <c r="M71" s="122">
        <v>1</v>
      </c>
      <c r="N71" s="122">
        <v>0</v>
      </c>
      <c r="O71" s="122">
        <v>1</v>
      </c>
      <c r="P71" s="122">
        <v>1</v>
      </c>
      <c r="Q71" s="122">
        <v>1</v>
      </c>
      <c r="R71" s="122">
        <v>1</v>
      </c>
      <c r="S71" s="122">
        <v>1</v>
      </c>
      <c r="T71" s="122">
        <v>1</v>
      </c>
      <c r="U71" s="122">
        <v>1</v>
      </c>
      <c r="V71" s="122">
        <v>1</v>
      </c>
      <c r="W71" s="122">
        <v>1</v>
      </c>
      <c r="X71" s="122">
        <v>1</v>
      </c>
      <c r="Y71" s="122">
        <v>1</v>
      </c>
      <c r="Z71" s="122">
        <v>1</v>
      </c>
      <c r="AA71" s="122">
        <v>1</v>
      </c>
      <c r="AB71" s="122">
        <v>1</v>
      </c>
      <c r="AC71" s="122">
        <v>1</v>
      </c>
      <c r="AD71" s="122">
        <v>1</v>
      </c>
      <c r="AE71" s="122">
        <v>0</v>
      </c>
      <c r="AF71" s="122">
        <v>1</v>
      </c>
      <c r="AG71" s="122">
        <v>0</v>
      </c>
      <c r="AH71" s="122">
        <v>0</v>
      </c>
      <c r="AI71" s="122">
        <v>0</v>
      </c>
      <c r="AJ71" s="122">
        <v>1</v>
      </c>
      <c r="AK71" s="122">
        <v>1</v>
      </c>
      <c r="AL71" s="122">
        <v>1</v>
      </c>
      <c r="AM71" s="124">
        <f t="shared" si="3"/>
        <v>30</v>
      </c>
      <c r="AN71" s="124">
        <f>SUM(AM71:AM73)</f>
        <v>90</v>
      </c>
      <c r="AO71" s="124">
        <v>35</v>
      </c>
      <c r="AP71" s="124">
        <f>SUM(AO71:AO73)</f>
        <v>105</v>
      </c>
      <c r="AQ71" s="186">
        <f>(AN71/AP71)*100</f>
        <v>85.714285714285708</v>
      </c>
      <c r="AR71" s="124" t="str">
        <f>IF(25&lt;AQ71&lt;43.75,"kurang kritis",IF(AQ71&lt;62.5,"cukup kritis",IF(AQ71&lt;81.25,"Kritis","Sangat kritis")))</f>
        <v>Sangat kritis</v>
      </c>
    </row>
    <row r="72" spans="1:44" x14ac:dyDescent="0.25">
      <c r="A72" s="120" t="s">
        <v>581</v>
      </c>
      <c r="B72" s="121" t="s">
        <v>582</v>
      </c>
      <c r="C72" s="122">
        <v>1</v>
      </c>
      <c r="D72" s="122">
        <v>1</v>
      </c>
      <c r="E72" s="122">
        <v>1</v>
      </c>
      <c r="F72" s="122">
        <v>1</v>
      </c>
      <c r="G72" s="122">
        <v>0</v>
      </c>
      <c r="H72" s="122">
        <v>1</v>
      </c>
      <c r="I72" s="122">
        <v>0</v>
      </c>
      <c r="J72" s="122">
        <v>1</v>
      </c>
      <c r="K72" s="122">
        <v>1</v>
      </c>
      <c r="L72" s="122">
        <v>1</v>
      </c>
      <c r="M72" s="122">
        <v>1</v>
      </c>
      <c r="N72" s="122">
        <v>1</v>
      </c>
      <c r="O72" s="122">
        <v>1</v>
      </c>
      <c r="P72" s="122">
        <v>1</v>
      </c>
      <c r="Q72" s="122">
        <v>1</v>
      </c>
      <c r="R72" s="122">
        <v>0</v>
      </c>
      <c r="S72" s="122">
        <v>1</v>
      </c>
      <c r="T72" s="122">
        <v>1</v>
      </c>
      <c r="U72" s="122">
        <v>1</v>
      </c>
      <c r="V72" s="122">
        <v>1</v>
      </c>
      <c r="W72" s="122">
        <v>1</v>
      </c>
      <c r="X72" s="122">
        <v>1</v>
      </c>
      <c r="Y72" s="122">
        <v>1</v>
      </c>
      <c r="Z72" s="122">
        <v>1</v>
      </c>
      <c r="AA72" s="122">
        <v>0</v>
      </c>
      <c r="AB72" s="122">
        <v>1</v>
      </c>
      <c r="AC72" s="122">
        <v>1</v>
      </c>
      <c r="AD72" s="122">
        <v>1</v>
      </c>
      <c r="AE72" s="122">
        <v>0</v>
      </c>
      <c r="AF72" s="122">
        <v>1</v>
      </c>
      <c r="AG72" s="122">
        <v>1</v>
      </c>
      <c r="AH72" s="122">
        <v>0</v>
      </c>
      <c r="AI72" s="122">
        <v>1</v>
      </c>
      <c r="AJ72" s="122">
        <v>1</v>
      </c>
      <c r="AK72" s="122">
        <v>1</v>
      </c>
      <c r="AL72" s="122">
        <v>1</v>
      </c>
      <c r="AM72" s="124">
        <f t="shared" si="3"/>
        <v>29</v>
      </c>
      <c r="AN72" s="124"/>
      <c r="AO72" s="124">
        <v>35</v>
      </c>
      <c r="AP72" s="124"/>
      <c r="AQ72" s="124"/>
      <c r="AR72" s="124"/>
    </row>
    <row r="73" spans="1:44" x14ac:dyDescent="0.25">
      <c r="A73" s="120" t="s">
        <v>583</v>
      </c>
      <c r="B73" s="121" t="s">
        <v>584</v>
      </c>
      <c r="C73" s="122">
        <v>1</v>
      </c>
      <c r="D73" s="122">
        <v>1</v>
      </c>
      <c r="E73" s="122">
        <v>1</v>
      </c>
      <c r="F73" s="122">
        <v>1</v>
      </c>
      <c r="G73" s="122">
        <v>1</v>
      </c>
      <c r="H73" s="122">
        <v>1</v>
      </c>
      <c r="I73" s="122">
        <v>1</v>
      </c>
      <c r="J73" s="122">
        <v>1</v>
      </c>
      <c r="K73" s="122">
        <v>1</v>
      </c>
      <c r="L73" s="122">
        <v>1</v>
      </c>
      <c r="M73" s="122">
        <v>1</v>
      </c>
      <c r="N73" s="122">
        <v>1</v>
      </c>
      <c r="O73" s="122">
        <v>1</v>
      </c>
      <c r="P73" s="122">
        <v>1</v>
      </c>
      <c r="Q73" s="122">
        <v>1</v>
      </c>
      <c r="R73" s="122">
        <v>1</v>
      </c>
      <c r="S73" s="122">
        <v>1</v>
      </c>
      <c r="T73" s="122">
        <v>1</v>
      </c>
      <c r="U73" s="122">
        <v>1</v>
      </c>
      <c r="V73" s="122">
        <v>0</v>
      </c>
      <c r="W73" s="122">
        <v>1</v>
      </c>
      <c r="X73" s="122">
        <v>1</v>
      </c>
      <c r="Y73" s="122">
        <v>1</v>
      </c>
      <c r="Z73" s="122">
        <v>1</v>
      </c>
      <c r="AA73" s="122">
        <v>1</v>
      </c>
      <c r="AB73" s="122">
        <v>1</v>
      </c>
      <c r="AC73" s="122">
        <v>1</v>
      </c>
      <c r="AD73" s="122">
        <v>1</v>
      </c>
      <c r="AE73" s="122">
        <v>1</v>
      </c>
      <c r="AF73" s="122">
        <v>1</v>
      </c>
      <c r="AG73" s="122">
        <v>0</v>
      </c>
      <c r="AH73" s="122">
        <v>1</v>
      </c>
      <c r="AI73" s="122">
        <v>0</v>
      </c>
      <c r="AJ73" s="122">
        <v>1</v>
      </c>
      <c r="AK73" s="122">
        <v>0</v>
      </c>
      <c r="AL73" s="122">
        <v>1</v>
      </c>
      <c r="AM73" s="124">
        <f t="shared" si="3"/>
        <v>31</v>
      </c>
      <c r="AN73" s="124"/>
      <c r="AO73" s="124">
        <v>35</v>
      </c>
      <c r="AP73" s="124"/>
      <c r="AQ73" s="124"/>
      <c r="AR73" s="124"/>
    </row>
    <row r="74" spans="1:44" x14ac:dyDescent="0.25">
      <c r="A74" s="120"/>
      <c r="B74" s="121" t="s">
        <v>585</v>
      </c>
      <c r="C74" s="122">
        <v>1</v>
      </c>
      <c r="D74" s="122">
        <v>1</v>
      </c>
      <c r="E74" s="122">
        <v>0</v>
      </c>
      <c r="F74" s="122">
        <v>1</v>
      </c>
      <c r="G74" s="122">
        <v>1</v>
      </c>
      <c r="H74" s="122">
        <v>1</v>
      </c>
      <c r="I74" s="122">
        <v>1</v>
      </c>
      <c r="J74" s="122">
        <v>1</v>
      </c>
      <c r="K74" s="122">
        <v>1</v>
      </c>
      <c r="L74" s="122">
        <v>1</v>
      </c>
      <c r="M74" s="122">
        <v>1</v>
      </c>
      <c r="N74" s="122">
        <v>1</v>
      </c>
      <c r="O74" s="122">
        <v>1</v>
      </c>
      <c r="P74" s="122">
        <v>1</v>
      </c>
      <c r="Q74" s="122">
        <v>1</v>
      </c>
      <c r="R74" s="122">
        <v>1</v>
      </c>
      <c r="S74" s="122">
        <v>1</v>
      </c>
      <c r="T74" s="122">
        <v>1</v>
      </c>
      <c r="U74" s="122">
        <v>1</v>
      </c>
      <c r="V74" s="122">
        <v>1</v>
      </c>
      <c r="W74" s="122">
        <v>1</v>
      </c>
      <c r="X74" s="122">
        <v>0</v>
      </c>
      <c r="Y74" s="122">
        <v>0</v>
      </c>
      <c r="Z74" s="122">
        <v>0</v>
      </c>
      <c r="AA74" s="122">
        <v>1</v>
      </c>
      <c r="AB74" s="122">
        <v>1</v>
      </c>
      <c r="AC74" s="122">
        <v>0</v>
      </c>
      <c r="AD74" s="122">
        <v>1</v>
      </c>
      <c r="AE74" s="122">
        <v>0</v>
      </c>
      <c r="AF74" s="122">
        <v>1</v>
      </c>
      <c r="AG74" s="122">
        <v>1</v>
      </c>
      <c r="AH74" s="122">
        <v>1</v>
      </c>
      <c r="AI74" s="122">
        <v>1</v>
      </c>
      <c r="AJ74" s="122">
        <v>1</v>
      </c>
      <c r="AK74" s="122">
        <v>1</v>
      </c>
      <c r="AL74" s="122">
        <v>1</v>
      </c>
      <c r="AM74" s="124"/>
      <c r="AN74" s="124"/>
      <c r="AO74" s="124"/>
      <c r="AP74" s="124"/>
      <c r="AQ74" s="124"/>
      <c r="AR74" s="124"/>
    </row>
    <row r="75" spans="1:44" x14ac:dyDescent="0.25">
      <c r="A75" s="120"/>
      <c r="B75" s="131" t="s">
        <v>586</v>
      </c>
      <c r="C75" s="122">
        <v>0</v>
      </c>
      <c r="D75" s="122">
        <v>0</v>
      </c>
      <c r="E75" s="122">
        <v>0</v>
      </c>
      <c r="F75" s="132">
        <v>0</v>
      </c>
      <c r="G75" s="132">
        <v>0</v>
      </c>
      <c r="H75" s="132">
        <v>0</v>
      </c>
      <c r="I75" s="132">
        <v>1</v>
      </c>
      <c r="J75" s="132">
        <v>1</v>
      </c>
      <c r="K75" s="132">
        <v>0</v>
      </c>
      <c r="L75" s="132">
        <v>1</v>
      </c>
      <c r="M75" s="132">
        <v>1</v>
      </c>
      <c r="N75" s="132">
        <v>0</v>
      </c>
      <c r="O75" s="132">
        <v>0</v>
      </c>
      <c r="P75" s="132">
        <v>1</v>
      </c>
      <c r="Q75" s="132">
        <v>1</v>
      </c>
      <c r="R75" s="132">
        <v>1</v>
      </c>
      <c r="S75" s="132">
        <v>0</v>
      </c>
      <c r="T75" s="132">
        <v>0</v>
      </c>
      <c r="U75" s="132">
        <v>1</v>
      </c>
      <c r="V75" s="132">
        <v>1</v>
      </c>
      <c r="W75" s="132">
        <v>0</v>
      </c>
      <c r="X75" s="122">
        <v>1</v>
      </c>
      <c r="Y75" s="122">
        <v>1</v>
      </c>
      <c r="Z75" s="122">
        <v>1</v>
      </c>
      <c r="AA75" s="122">
        <v>1</v>
      </c>
      <c r="AB75" s="122">
        <v>1</v>
      </c>
      <c r="AC75" s="122">
        <v>0</v>
      </c>
      <c r="AD75" s="122">
        <v>1</v>
      </c>
      <c r="AE75" s="122">
        <v>1</v>
      </c>
      <c r="AF75" s="122">
        <v>1</v>
      </c>
      <c r="AG75" s="122">
        <v>1</v>
      </c>
      <c r="AH75" s="122">
        <v>1</v>
      </c>
      <c r="AI75" s="122">
        <v>1</v>
      </c>
      <c r="AJ75" s="122">
        <v>1</v>
      </c>
      <c r="AK75" s="132">
        <v>0</v>
      </c>
      <c r="AL75" s="132">
        <v>0</v>
      </c>
      <c r="AM75" s="124">
        <f>SUM(C74:AK74)</f>
        <v>29</v>
      </c>
      <c r="AN75" s="124"/>
      <c r="AO75" s="124">
        <v>35</v>
      </c>
      <c r="AP75" s="124"/>
      <c r="AQ75" s="124"/>
      <c r="AR75" s="124"/>
    </row>
    <row r="76" spans="1:44" x14ac:dyDescent="0.25">
      <c r="A76" s="100" t="s">
        <v>587</v>
      </c>
      <c r="B76" s="101" t="s">
        <v>588</v>
      </c>
      <c r="C76" s="102">
        <v>1</v>
      </c>
      <c r="D76" s="102">
        <v>1</v>
      </c>
      <c r="E76" s="102">
        <v>0</v>
      </c>
      <c r="F76" s="102">
        <v>1</v>
      </c>
      <c r="G76" s="102">
        <v>1</v>
      </c>
      <c r="H76" s="102">
        <v>1</v>
      </c>
      <c r="I76" s="102">
        <v>1</v>
      </c>
      <c r="J76" s="102">
        <v>1</v>
      </c>
      <c r="K76" s="102">
        <v>1</v>
      </c>
      <c r="L76" s="102">
        <v>1</v>
      </c>
      <c r="M76" s="102">
        <v>1</v>
      </c>
      <c r="N76" s="102">
        <v>1</v>
      </c>
      <c r="O76" s="102">
        <v>1</v>
      </c>
      <c r="P76" s="102">
        <v>1</v>
      </c>
      <c r="Q76" s="102">
        <v>1</v>
      </c>
      <c r="R76" s="102">
        <v>1</v>
      </c>
      <c r="S76" s="102">
        <v>1</v>
      </c>
      <c r="T76" s="102">
        <v>0</v>
      </c>
      <c r="U76" s="102">
        <v>1</v>
      </c>
      <c r="V76" s="102">
        <v>1</v>
      </c>
      <c r="W76" s="102">
        <v>1</v>
      </c>
      <c r="X76" s="102">
        <v>1</v>
      </c>
      <c r="Y76" s="102">
        <v>0</v>
      </c>
      <c r="Z76" s="102">
        <v>1</v>
      </c>
      <c r="AA76" s="102">
        <v>1</v>
      </c>
      <c r="AB76" s="102">
        <v>1</v>
      </c>
      <c r="AC76" s="102">
        <v>0</v>
      </c>
      <c r="AD76" s="102">
        <v>1</v>
      </c>
      <c r="AE76" s="102">
        <v>0</v>
      </c>
      <c r="AF76" s="102">
        <v>1</v>
      </c>
      <c r="AG76" s="102">
        <v>1</v>
      </c>
      <c r="AH76" s="102">
        <v>1</v>
      </c>
      <c r="AI76" s="102">
        <v>1</v>
      </c>
      <c r="AJ76" s="102">
        <v>1</v>
      </c>
      <c r="AK76" s="102">
        <v>1</v>
      </c>
      <c r="AL76" s="102">
        <v>1</v>
      </c>
      <c r="AM76" s="103">
        <f>SUM(C76:AK76)</f>
        <v>30</v>
      </c>
      <c r="AN76" s="103">
        <f>SUM(AM76:AM78)</f>
        <v>83</v>
      </c>
      <c r="AO76" s="103">
        <v>35</v>
      </c>
      <c r="AP76" s="103">
        <f>SUM(AO76:AO78)</f>
        <v>105</v>
      </c>
      <c r="AQ76" s="185">
        <f>(AN76/AP76)*100</f>
        <v>79.047619047619051</v>
      </c>
      <c r="AR76" s="103" t="str">
        <f>IF(25&lt;AQ76&lt;43.75,"kurang kritis",IF(AQ76&lt;62.5,"cukup kritis",IF(AQ76&lt;81.25,"Kritis","Sangat kritis")))</f>
        <v>Kritis</v>
      </c>
    </row>
    <row r="77" spans="1:44" x14ac:dyDescent="0.25">
      <c r="A77" s="100"/>
      <c r="B77" s="101" t="s">
        <v>589</v>
      </c>
      <c r="C77" s="102">
        <v>0</v>
      </c>
      <c r="D77" s="102">
        <v>1</v>
      </c>
      <c r="E77" s="102">
        <v>0</v>
      </c>
      <c r="F77" s="102">
        <v>1</v>
      </c>
      <c r="G77" s="102">
        <v>0</v>
      </c>
      <c r="H77" s="102">
        <v>0</v>
      </c>
      <c r="I77" s="102">
        <v>1</v>
      </c>
      <c r="J77" s="102">
        <v>1</v>
      </c>
      <c r="K77" s="102">
        <v>1</v>
      </c>
      <c r="L77" s="102">
        <v>1</v>
      </c>
      <c r="M77" s="102">
        <v>1</v>
      </c>
      <c r="N77" s="102">
        <v>1</v>
      </c>
      <c r="O77" s="102">
        <v>1</v>
      </c>
      <c r="P77" s="102">
        <v>1</v>
      </c>
      <c r="Q77" s="102">
        <v>0</v>
      </c>
      <c r="R77" s="102">
        <v>1</v>
      </c>
      <c r="S77" s="102">
        <v>1</v>
      </c>
      <c r="T77" s="102">
        <v>1</v>
      </c>
      <c r="U77" s="102">
        <v>0</v>
      </c>
      <c r="V77" s="102">
        <v>0</v>
      </c>
      <c r="W77" s="102">
        <v>1</v>
      </c>
      <c r="X77" s="102">
        <v>1</v>
      </c>
      <c r="Y77" s="102">
        <v>1</v>
      </c>
      <c r="Z77" s="102">
        <v>0</v>
      </c>
      <c r="AA77" s="102">
        <v>1</v>
      </c>
      <c r="AB77" s="102">
        <v>1</v>
      </c>
      <c r="AC77" s="102">
        <v>0</v>
      </c>
      <c r="AD77" s="102">
        <v>0</v>
      </c>
      <c r="AE77" s="102">
        <v>1</v>
      </c>
      <c r="AF77" s="102">
        <v>1</v>
      </c>
      <c r="AG77" s="102">
        <v>1</v>
      </c>
      <c r="AH77" s="102">
        <v>0</v>
      </c>
      <c r="AI77" s="102">
        <v>1</v>
      </c>
      <c r="AJ77" s="102">
        <v>0</v>
      </c>
      <c r="AK77" s="102">
        <v>0</v>
      </c>
      <c r="AL77" s="102">
        <v>1</v>
      </c>
      <c r="AM77" s="103">
        <f>SUM(C77:AK77)</f>
        <v>22</v>
      </c>
      <c r="AN77" s="103"/>
      <c r="AO77" s="103">
        <v>35</v>
      </c>
      <c r="AP77" s="103"/>
      <c r="AQ77" s="103"/>
      <c r="AR77" s="103"/>
    </row>
    <row r="78" spans="1:44" x14ac:dyDescent="0.25">
      <c r="A78" s="100"/>
      <c r="B78" s="101" t="s">
        <v>590</v>
      </c>
      <c r="C78" s="102">
        <v>1</v>
      </c>
      <c r="D78" s="102">
        <v>1</v>
      </c>
      <c r="E78" s="102">
        <v>1</v>
      </c>
      <c r="F78" s="102">
        <v>1</v>
      </c>
      <c r="G78" s="102">
        <v>1</v>
      </c>
      <c r="H78" s="102">
        <v>0</v>
      </c>
      <c r="I78" s="102">
        <v>1</v>
      </c>
      <c r="J78" s="102">
        <v>0</v>
      </c>
      <c r="K78" s="102">
        <v>1</v>
      </c>
      <c r="L78" s="102">
        <v>0</v>
      </c>
      <c r="M78" s="102">
        <v>1</v>
      </c>
      <c r="N78" s="102">
        <v>1</v>
      </c>
      <c r="O78" s="102">
        <v>1</v>
      </c>
      <c r="P78" s="102">
        <v>1</v>
      </c>
      <c r="Q78" s="102">
        <v>1</v>
      </c>
      <c r="R78" s="102">
        <v>1</v>
      </c>
      <c r="S78" s="102">
        <v>1</v>
      </c>
      <c r="T78" s="102">
        <v>1</v>
      </c>
      <c r="U78" s="102">
        <v>1</v>
      </c>
      <c r="V78" s="102">
        <v>1</v>
      </c>
      <c r="W78" s="102">
        <v>1</v>
      </c>
      <c r="X78" s="102">
        <v>1</v>
      </c>
      <c r="Y78" s="102">
        <v>1</v>
      </c>
      <c r="Z78" s="102">
        <v>1</v>
      </c>
      <c r="AA78" s="102">
        <v>1</v>
      </c>
      <c r="AB78" s="102">
        <v>1</v>
      </c>
      <c r="AC78" s="102">
        <v>1</v>
      </c>
      <c r="AD78" s="102">
        <v>1</v>
      </c>
      <c r="AE78" s="102">
        <v>0</v>
      </c>
      <c r="AF78" s="102">
        <v>1</v>
      </c>
      <c r="AG78" s="102">
        <v>1</v>
      </c>
      <c r="AH78" s="102">
        <v>1</v>
      </c>
      <c r="AI78" s="102">
        <v>1</v>
      </c>
      <c r="AJ78" s="102">
        <v>1</v>
      </c>
      <c r="AK78" s="102">
        <v>1</v>
      </c>
      <c r="AL78" s="102">
        <v>1</v>
      </c>
      <c r="AM78" s="103">
        <f>SUM(C78:AK78)</f>
        <v>31</v>
      </c>
      <c r="AN78" s="103"/>
      <c r="AO78" s="103">
        <v>35</v>
      </c>
      <c r="AP78" s="103"/>
      <c r="AQ78" s="103"/>
      <c r="AR78" s="103"/>
    </row>
    <row r="79" spans="1:44" x14ac:dyDescent="0.25">
      <c r="A79" s="100"/>
      <c r="B79" s="101" t="s">
        <v>591</v>
      </c>
      <c r="C79" s="102">
        <v>0</v>
      </c>
      <c r="D79" s="102">
        <v>0</v>
      </c>
      <c r="E79" s="102">
        <v>1</v>
      </c>
      <c r="F79" s="102">
        <v>1</v>
      </c>
      <c r="G79" s="102">
        <v>0</v>
      </c>
      <c r="H79" s="102">
        <v>1</v>
      </c>
      <c r="I79" s="102">
        <v>1</v>
      </c>
      <c r="J79" s="102">
        <v>1</v>
      </c>
      <c r="K79" s="102">
        <v>0</v>
      </c>
      <c r="L79" s="102">
        <v>0</v>
      </c>
      <c r="M79" s="102">
        <v>1</v>
      </c>
      <c r="N79" s="102">
        <v>1</v>
      </c>
      <c r="O79" s="102">
        <v>0</v>
      </c>
      <c r="P79" s="102">
        <v>0</v>
      </c>
      <c r="Q79" s="102">
        <v>1</v>
      </c>
      <c r="R79" s="102">
        <v>1</v>
      </c>
      <c r="S79" s="102">
        <v>0</v>
      </c>
      <c r="T79" s="102">
        <v>1</v>
      </c>
      <c r="U79" s="102">
        <v>1</v>
      </c>
      <c r="V79" s="102">
        <v>1</v>
      </c>
      <c r="W79" s="102">
        <v>1</v>
      </c>
      <c r="X79" s="102">
        <v>1</v>
      </c>
      <c r="Y79" s="102">
        <v>1</v>
      </c>
      <c r="Z79" s="102">
        <v>1</v>
      </c>
      <c r="AA79" s="102">
        <v>0</v>
      </c>
      <c r="AB79" s="102">
        <v>0</v>
      </c>
      <c r="AC79" s="102">
        <v>1</v>
      </c>
      <c r="AD79" s="102">
        <v>1</v>
      </c>
      <c r="AE79" s="102">
        <v>1</v>
      </c>
      <c r="AF79" s="102">
        <v>1</v>
      </c>
      <c r="AG79" s="102">
        <v>1</v>
      </c>
      <c r="AH79" s="102">
        <v>1</v>
      </c>
      <c r="AI79" s="102">
        <v>1</v>
      </c>
      <c r="AJ79" s="102">
        <v>1</v>
      </c>
      <c r="AK79" s="102">
        <v>1</v>
      </c>
      <c r="AL79" s="102">
        <v>0</v>
      </c>
      <c r="AM79" s="103"/>
      <c r="AN79" s="103"/>
      <c r="AO79" s="103"/>
      <c r="AP79" s="103"/>
      <c r="AQ79" s="103"/>
      <c r="AR79" s="103"/>
    </row>
    <row r="80" spans="1:44" x14ac:dyDescent="0.25">
      <c r="A80" s="100"/>
      <c r="B80" s="101" t="s">
        <v>592</v>
      </c>
      <c r="C80" s="102">
        <v>0</v>
      </c>
      <c r="D80" s="102">
        <v>1</v>
      </c>
      <c r="E80" s="102">
        <v>0</v>
      </c>
      <c r="F80" s="102">
        <v>1</v>
      </c>
      <c r="G80" s="102">
        <v>1</v>
      </c>
      <c r="H80" s="102">
        <v>1</v>
      </c>
      <c r="I80" s="102">
        <v>1</v>
      </c>
      <c r="J80" s="102">
        <v>1</v>
      </c>
      <c r="K80" s="102">
        <v>1</v>
      </c>
      <c r="L80" s="102">
        <v>1</v>
      </c>
      <c r="M80" s="102">
        <v>1</v>
      </c>
      <c r="N80" s="102">
        <v>1</v>
      </c>
      <c r="O80" s="102">
        <v>1</v>
      </c>
      <c r="P80" s="102">
        <v>1</v>
      </c>
      <c r="Q80" s="102">
        <v>1</v>
      </c>
      <c r="R80" s="102">
        <v>1</v>
      </c>
      <c r="S80" s="102">
        <v>1</v>
      </c>
      <c r="T80" s="102">
        <v>0</v>
      </c>
      <c r="U80" s="102">
        <v>1</v>
      </c>
      <c r="V80" s="102">
        <v>1</v>
      </c>
      <c r="W80" s="102">
        <v>1</v>
      </c>
      <c r="X80" s="102">
        <v>1</v>
      </c>
      <c r="Y80" s="102">
        <v>1</v>
      </c>
      <c r="Z80" s="102">
        <v>1</v>
      </c>
      <c r="AA80" s="102">
        <v>1</v>
      </c>
      <c r="AB80" s="102">
        <v>1</v>
      </c>
      <c r="AC80" s="102">
        <v>0</v>
      </c>
      <c r="AD80" s="102">
        <v>1</v>
      </c>
      <c r="AE80" s="102">
        <v>1</v>
      </c>
      <c r="AF80" s="102">
        <v>0</v>
      </c>
      <c r="AG80" s="102">
        <v>1</v>
      </c>
      <c r="AH80" s="102">
        <v>1</v>
      </c>
      <c r="AI80" s="102">
        <v>1</v>
      </c>
      <c r="AJ80" s="102">
        <v>1</v>
      </c>
      <c r="AK80" s="102">
        <v>1</v>
      </c>
      <c r="AL80" s="102">
        <v>1</v>
      </c>
      <c r="AM80" s="103">
        <f>SUM(C80:AK80)</f>
        <v>30</v>
      </c>
      <c r="AN80" s="103"/>
      <c r="AO80" s="103">
        <v>35</v>
      </c>
      <c r="AP80" s="103"/>
      <c r="AQ80" s="103"/>
      <c r="AR80" s="103"/>
    </row>
    <row r="81" spans="1:44" ht="12.75" customHeight="1" x14ac:dyDescent="0.25">
      <c r="A81" s="148" t="s">
        <v>609</v>
      </c>
      <c r="B81" s="108" t="s">
        <v>594</v>
      </c>
      <c r="C81" s="112">
        <v>1</v>
      </c>
      <c r="D81" s="112">
        <v>1</v>
      </c>
      <c r="E81" s="112">
        <v>1</v>
      </c>
      <c r="F81" s="112">
        <v>1</v>
      </c>
      <c r="G81" s="112">
        <v>1</v>
      </c>
      <c r="H81" s="112">
        <v>1</v>
      </c>
      <c r="I81" s="112">
        <v>1</v>
      </c>
      <c r="J81" s="112">
        <v>1</v>
      </c>
      <c r="K81" s="112">
        <v>1</v>
      </c>
      <c r="L81" s="112">
        <v>1</v>
      </c>
      <c r="M81" s="112">
        <v>1</v>
      </c>
      <c r="N81" s="112">
        <v>1</v>
      </c>
      <c r="O81" s="112">
        <v>1</v>
      </c>
      <c r="P81" s="112">
        <v>1</v>
      </c>
      <c r="Q81" s="112">
        <v>1</v>
      </c>
      <c r="R81" s="112">
        <v>1</v>
      </c>
      <c r="S81" s="112">
        <v>1</v>
      </c>
      <c r="T81" s="112">
        <v>1</v>
      </c>
      <c r="U81" s="112">
        <v>1</v>
      </c>
      <c r="V81" s="112">
        <v>1</v>
      </c>
      <c r="W81" s="112">
        <v>1</v>
      </c>
      <c r="X81" s="112">
        <v>1</v>
      </c>
      <c r="Y81" s="112">
        <v>1</v>
      </c>
      <c r="Z81" s="112">
        <v>1</v>
      </c>
      <c r="AA81" s="112">
        <v>1</v>
      </c>
      <c r="AB81" s="112">
        <v>1</v>
      </c>
      <c r="AC81" s="112">
        <v>1</v>
      </c>
      <c r="AD81" s="112">
        <v>1</v>
      </c>
      <c r="AE81" s="112">
        <v>1</v>
      </c>
      <c r="AF81" s="112">
        <v>1</v>
      </c>
      <c r="AG81" s="112">
        <v>1</v>
      </c>
      <c r="AH81" s="112">
        <v>1</v>
      </c>
      <c r="AI81" s="112">
        <v>1</v>
      </c>
      <c r="AJ81" s="112">
        <v>1</v>
      </c>
      <c r="AK81" s="112">
        <v>1</v>
      </c>
      <c r="AL81" s="112">
        <v>1</v>
      </c>
      <c r="AM81" s="111">
        <f>SUM(C81:AK81)</f>
        <v>35</v>
      </c>
      <c r="AN81" s="111">
        <f>SUM(AM81:AM85)</f>
        <v>117</v>
      </c>
      <c r="AO81" s="111">
        <v>35</v>
      </c>
      <c r="AP81" s="111">
        <f>SUM(AO81:AO85)</f>
        <v>140</v>
      </c>
      <c r="AQ81" s="188">
        <f>(AN81/AP81)*100</f>
        <v>83.571428571428569</v>
      </c>
      <c r="AR81" s="111" t="str">
        <f>IF(25&lt;AQ81&lt;43.75,"kurang kritis",IF(AQ81&lt;62.5,"cukup kritis",IF(AQ81&lt;81.25,"Kritis","Sangat kritis")))</f>
        <v>Sangat kritis</v>
      </c>
    </row>
    <row r="82" spans="1:44" x14ac:dyDescent="0.25">
      <c r="A82" s="148"/>
      <c r="B82" s="108" t="s">
        <v>595</v>
      </c>
      <c r="C82" s="112">
        <v>1</v>
      </c>
      <c r="D82" s="112">
        <v>0</v>
      </c>
      <c r="E82" s="112">
        <v>1</v>
      </c>
      <c r="F82" s="112">
        <v>1</v>
      </c>
      <c r="G82" s="112">
        <v>0</v>
      </c>
      <c r="H82" s="112">
        <v>1</v>
      </c>
      <c r="I82" s="112">
        <v>1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1</v>
      </c>
      <c r="P82" s="112">
        <v>1</v>
      </c>
      <c r="Q82" s="112">
        <v>0</v>
      </c>
      <c r="R82" s="112">
        <v>0</v>
      </c>
      <c r="S82" s="112">
        <v>0</v>
      </c>
      <c r="T82" s="112">
        <v>1</v>
      </c>
      <c r="U82" s="112">
        <v>1</v>
      </c>
      <c r="V82" s="112">
        <v>0</v>
      </c>
      <c r="W82" s="112">
        <v>1</v>
      </c>
      <c r="X82" s="112">
        <v>1</v>
      </c>
      <c r="Y82" s="112">
        <v>1</v>
      </c>
      <c r="Z82" s="112">
        <v>1</v>
      </c>
      <c r="AA82" s="112">
        <v>1</v>
      </c>
      <c r="AB82" s="112">
        <v>1</v>
      </c>
      <c r="AC82" s="112">
        <v>1</v>
      </c>
      <c r="AD82" s="112">
        <v>1</v>
      </c>
      <c r="AE82" s="112">
        <v>1</v>
      </c>
      <c r="AF82" s="112">
        <v>1</v>
      </c>
      <c r="AG82" s="112">
        <v>0</v>
      </c>
      <c r="AH82" s="112">
        <v>0</v>
      </c>
      <c r="AI82" s="112">
        <v>0</v>
      </c>
      <c r="AJ82" s="112">
        <v>1</v>
      </c>
      <c r="AK82" s="112">
        <v>0</v>
      </c>
      <c r="AL82" s="112">
        <v>1</v>
      </c>
      <c r="AM82" s="111">
        <f>SUM(C82:AK82)</f>
        <v>20</v>
      </c>
      <c r="AN82" s="111"/>
      <c r="AO82" s="111">
        <v>35</v>
      </c>
      <c r="AP82" s="111"/>
      <c r="AQ82" s="111"/>
      <c r="AR82" s="111"/>
    </row>
    <row r="83" spans="1:44" x14ac:dyDescent="0.25">
      <c r="A83" s="148"/>
      <c r="B83" s="108" t="s">
        <v>596</v>
      </c>
      <c r="C83" s="112">
        <v>1</v>
      </c>
      <c r="D83" s="112">
        <v>1</v>
      </c>
      <c r="E83" s="112">
        <v>1</v>
      </c>
      <c r="F83" s="112">
        <v>0</v>
      </c>
      <c r="G83" s="112">
        <v>1</v>
      </c>
      <c r="H83" s="112">
        <v>1</v>
      </c>
      <c r="I83" s="112">
        <v>1</v>
      </c>
      <c r="J83" s="112">
        <v>1</v>
      </c>
      <c r="K83" s="112">
        <v>1</v>
      </c>
      <c r="L83" s="112">
        <v>1</v>
      </c>
      <c r="M83" s="112">
        <v>1</v>
      </c>
      <c r="N83" s="112">
        <v>0</v>
      </c>
      <c r="O83" s="112">
        <v>1</v>
      </c>
      <c r="P83" s="112">
        <v>1</v>
      </c>
      <c r="Q83" s="112">
        <v>1</v>
      </c>
      <c r="R83" s="112">
        <v>1</v>
      </c>
      <c r="S83" s="112">
        <v>1</v>
      </c>
      <c r="T83" s="112">
        <v>1</v>
      </c>
      <c r="U83" s="112">
        <v>1</v>
      </c>
      <c r="V83" s="112">
        <v>0</v>
      </c>
      <c r="W83" s="112">
        <v>1</v>
      </c>
      <c r="X83" s="112">
        <v>1</v>
      </c>
      <c r="Y83" s="112">
        <v>1</v>
      </c>
      <c r="Z83" s="112">
        <v>1</v>
      </c>
      <c r="AA83" s="112">
        <v>1</v>
      </c>
      <c r="AB83" s="112">
        <v>1</v>
      </c>
      <c r="AC83" s="112">
        <v>1</v>
      </c>
      <c r="AD83" s="112">
        <v>1</v>
      </c>
      <c r="AE83" s="112">
        <v>1</v>
      </c>
      <c r="AF83" s="112">
        <v>0</v>
      </c>
      <c r="AG83" s="112">
        <v>1</v>
      </c>
      <c r="AH83" s="112">
        <v>1</v>
      </c>
      <c r="AI83" s="112">
        <v>1</v>
      </c>
      <c r="AJ83" s="112">
        <v>1</v>
      </c>
      <c r="AK83" s="112">
        <v>0</v>
      </c>
      <c r="AL83" s="112">
        <v>1</v>
      </c>
      <c r="AM83" s="111"/>
      <c r="AN83" s="111"/>
      <c r="AO83" s="111"/>
      <c r="AP83" s="111"/>
      <c r="AQ83" s="111"/>
      <c r="AR83" s="111"/>
    </row>
    <row r="84" spans="1:44" x14ac:dyDescent="0.25">
      <c r="A84" s="148"/>
      <c r="B84" s="108" t="s">
        <v>597</v>
      </c>
      <c r="C84" s="112">
        <v>0</v>
      </c>
      <c r="D84" s="112">
        <v>0</v>
      </c>
      <c r="E84" s="112">
        <v>1</v>
      </c>
      <c r="F84" s="112">
        <v>1</v>
      </c>
      <c r="G84" s="112">
        <v>1</v>
      </c>
      <c r="H84" s="112">
        <v>0</v>
      </c>
      <c r="I84" s="112">
        <v>1</v>
      </c>
      <c r="J84" s="112">
        <v>1</v>
      </c>
      <c r="K84" s="112">
        <v>1</v>
      </c>
      <c r="L84" s="112">
        <v>1</v>
      </c>
      <c r="M84" s="112">
        <v>1</v>
      </c>
      <c r="N84" s="112">
        <v>1</v>
      </c>
      <c r="O84" s="112">
        <v>1</v>
      </c>
      <c r="P84" s="112">
        <v>1</v>
      </c>
      <c r="Q84" s="112">
        <v>1</v>
      </c>
      <c r="R84" s="112">
        <v>1</v>
      </c>
      <c r="S84" s="112">
        <v>1</v>
      </c>
      <c r="T84" s="112">
        <v>0</v>
      </c>
      <c r="U84" s="112">
        <v>1</v>
      </c>
      <c r="V84" s="112">
        <v>1</v>
      </c>
      <c r="W84" s="112">
        <v>1</v>
      </c>
      <c r="X84" s="112">
        <v>0</v>
      </c>
      <c r="Y84" s="112">
        <v>1</v>
      </c>
      <c r="Z84" s="112">
        <v>1</v>
      </c>
      <c r="AA84" s="112">
        <v>1</v>
      </c>
      <c r="AB84" s="112">
        <v>1</v>
      </c>
      <c r="AC84" s="112">
        <v>1</v>
      </c>
      <c r="AD84" s="112">
        <v>1</v>
      </c>
      <c r="AE84" s="112">
        <v>1</v>
      </c>
      <c r="AF84" s="112">
        <v>1</v>
      </c>
      <c r="AG84" s="112">
        <v>1</v>
      </c>
      <c r="AH84" s="112">
        <v>1</v>
      </c>
      <c r="AI84" s="112">
        <v>1</v>
      </c>
      <c r="AJ84" s="112">
        <v>1</v>
      </c>
      <c r="AK84" s="112">
        <v>1</v>
      </c>
      <c r="AL84" s="112">
        <v>1</v>
      </c>
      <c r="AM84" s="111">
        <f t="shared" ref="AM84:AM90" si="4">SUM(C84:AK84)</f>
        <v>30</v>
      </c>
      <c r="AN84" s="111"/>
      <c r="AO84" s="111">
        <v>35</v>
      </c>
      <c r="AP84" s="111"/>
      <c r="AQ84" s="111"/>
      <c r="AR84" s="111"/>
    </row>
    <row r="85" spans="1:44" x14ac:dyDescent="0.25">
      <c r="A85" s="148"/>
      <c r="B85" s="108" t="s">
        <v>598</v>
      </c>
      <c r="C85" s="112">
        <v>1</v>
      </c>
      <c r="D85" s="112">
        <v>1</v>
      </c>
      <c r="E85" s="112">
        <v>1</v>
      </c>
      <c r="F85" s="112">
        <v>1</v>
      </c>
      <c r="G85" s="112">
        <v>1</v>
      </c>
      <c r="H85" s="112">
        <v>1</v>
      </c>
      <c r="I85" s="112">
        <v>1</v>
      </c>
      <c r="J85" s="112">
        <v>1</v>
      </c>
      <c r="K85" s="112">
        <v>1</v>
      </c>
      <c r="L85" s="112">
        <v>0</v>
      </c>
      <c r="M85" s="112">
        <v>1</v>
      </c>
      <c r="N85" s="112">
        <v>1</v>
      </c>
      <c r="O85" s="112">
        <v>1</v>
      </c>
      <c r="P85" s="112">
        <v>0</v>
      </c>
      <c r="Q85" s="112">
        <v>1</v>
      </c>
      <c r="R85" s="112">
        <v>1</v>
      </c>
      <c r="S85" s="112">
        <v>1</v>
      </c>
      <c r="T85" s="112">
        <v>1</v>
      </c>
      <c r="U85" s="112">
        <v>1</v>
      </c>
      <c r="V85" s="112">
        <v>1</v>
      </c>
      <c r="W85" s="112">
        <v>1</v>
      </c>
      <c r="X85" s="112">
        <v>1</v>
      </c>
      <c r="Y85" s="112">
        <v>1</v>
      </c>
      <c r="Z85" s="112">
        <v>1</v>
      </c>
      <c r="AA85" s="112">
        <v>1</v>
      </c>
      <c r="AB85" s="112">
        <v>0</v>
      </c>
      <c r="AC85" s="112">
        <v>1</v>
      </c>
      <c r="AD85" s="112">
        <v>1</v>
      </c>
      <c r="AE85" s="112">
        <v>1</v>
      </c>
      <c r="AF85" s="112">
        <v>1</v>
      </c>
      <c r="AG85" s="112">
        <v>1</v>
      </c>
      <c r="AH85" s="112">
        <v>1</v>
      </c>
      <c r="AI85" s="112">
        <v>1</v>
      </c>
      <c r="AJ85" s="112">
        <v>1</v>
      </c>
      <c r="AK85" s="112">
        <v>1</v>
      </c>
      <c r="AL85" s="112">
        <v>1</v>
      </c>
      <c r="AM85" s="111">
        <f t="shared" si="4"/>
        <v>32</v>
      </c>
      <c r="AN85" s="111"/>
      <c r="AO85" s="111">
        <v>35</v>
      </c>
      <c r="AP85" s="111"/>
      <c r="AQ85" s="111"/>
      <c r="AR85" s="111"/>
    </row>
    <row r="86" spans="1:44" x14ac:dyDescent="0.25">
      <c r="A86" s="146" t="s">
        <v>607</v>
      </c>
      <c r="B86" s="114" t="s">
        <v>600</v>
      </c>
      <c r="C86" s="115">
        <v>1</v>
      </c>
      <c r="D86" s="115">
        <v>1</v>
      </c>
      <c r="E86" s="115">
        <v>1</v>
      </c>
      <c r="F86" s="115">
        <v>1</v>
      </c>
      <c r="G86" s="115">
        <v>1</v>
      </c>
      <c r="H86" s="115">
        <v>1</v>
      </c>
      <c r="I86" s="115">
        <v>0</v>
      </c>
      <c r="J86" s="115">
        <v>0</v>
      </c>
      <c r="K86" s="115">
        <v>1</v>
      </c>
      <c r="L86" s="115">
        <v>1</v>
      </c>
      <c r="M86" s="115">
        <v>1</v>
      </c>
      <c r="N86" s="115">
        <v>1</v>
      </c>
      <c r="O86" s="115">
        <v>1</v>
      </c>
      <c r="P86" s="115">
        <v>1</v>
      </c>
      <c r="Q86" s="115">
        <v>1</v>
      </c>
      <c r="R86" s="115">
        <v>1</v>
      </c>
      <c r="S86" s="115">
        <v>1</v>
      </c>
      <c r="T86" s="115">
        <v>1</v>
      </c>
      <c r="U86" s="115">
        <v>1</v>
      </c>
      <c r="V86" s="115">
        <v>1</v>
      </c>
      <c r="W86" s="115">
        <v>0</v>
      </c>
      <c r="X86" s="115">
        <v>0</v>
      </c>
      <c r="Y86" s="115">
        <v>1</v>
      </c>
      <c r="Z86" s="115">
        <v>1</v>
      </c>
      <c r="AA86" s="115">
        <v>1</v>
      </c>
      <c r="AB86" s="115">
        <v>1</v>
      </c>
      <c r="AC86" s="115">
        <v>1</v>
      </c>
      <c r="AD86" s="115">
        <v>1</v>
      </c>
      <c r="AE86" s="115">
        <v>1</v>
      </c>
      <c r="AF86" s="115">
        <v>1</v>
      </c>
      <c r="AG86" s="115">
        <v>1</v>
      </c>
      <c r="AH86" s="115">
        <v>1</v>
      </c>
      <c r="AI86" s="115">
        <v>1</v>
      </c>
      <c r="AJ86" s="115">
        <v>1</v>
      </c>
      <c r="AK86" s="115">
        <v>1</v>
      </c>
      <c r="AL86" s="115">
        <v>0</v>
      </c>
      <c r="AM86" s="117">
        <f t="shared" si="4"/>
        <v>31</v>
      </c>
      <c r="AN86" s="117">
        <f>SUM(AM86:AM90)</f>
        <v>158</v>
      </c>
      <c r="AO86" s="117">
        <v>35</v>
      </c>
      <c r="AP86" s="117">
        <f>SUM(AO86:AO90)</f>
        <v>175</v>
      </c>
      <c r="AQ86" s="187">
        <f>(AN86/AP86)*100</f>
        <v>90.285714285714278</v>
      </c>
      <c r="AR86" s="117" t="str">
        <f>IF(25&lt;AQ86&lt;43.75,"kurang kritis",IF(AQ86&lt;62.5,"cukup kritis",IF(AQ86&lt;81.25,"Kritis","Sangat kritis")))</f>
        <v>Sangat kritis</v>
      </c>
    </row>
    <row r="87" spans="1:44" x14ac:dyDescent="0.25">
      <c r="A87" s="146"/>
      <c r="B87" s="114" t="s">
        <v>601</v>
      </c>
      <c r="C87" s="115">
        <v>1</v>
      </c>
      <c r="D87" s="115">
        <v>1</v>
      </c>
      <c r="E87" s="115">
        <v>0</v>
      </c>
      <c r="F87" s="115">
        <v>1</v>
      </c>
      <c r="G87" s="115">
        <v>1</v>
      </c>
      <c r="H87" s="115">
        <v>1</v>
      </c>
      <c r="I87" s="115">
        <v>1</v>
      </c>
      <c r="J87" s="115">
        <v>1</v>
      </c>
      <c r="K87" s="115">
        <v>1</v>
      </c>
      <c r="L87" s="115">
        <v>1</v>
      </c>
      <c r="M87" s="115">
        <v>1</v>
      </c>
      <c r="N87" s="115">
        <v>1</v>
      </c>
      <c r="O87" s="115">
        <v>1</v>
      </c>
      <c r="P87" s="115">
        <v>1</v>
      </c>
      <c r="Q87" s="115">
        <v>1</v>
      </c>
      <c r="R87" s="115">
        <v>1</v>
      </c>
      <c r="S87" s="115">
        <v>1</v>
      </c>
      <c r="T87" s="115">
        <v>1</v>
      </c>
      <c r="U87" s="115">
        <v>1</v>
      </c>
      <c r="V87" s="115">
        <v>1</v>
      </c>
      <c r="W87" s="115">
        <v>1</v>
      </c>
      <c r="X87" s="115">
        <v>1</v>
      </c>
      <c r="Y87" s="115">
        <v>1</v>
      </c>
      <c r="Z87" s="115">
        <v>1</v>
      </c>
      <c r="AA87" s="115">
        <v>1</v>
      </c>
      <c r="AB87" s="115">
        <v>1</v>
      </c>
      <c r="AC87" s="115">
        <v>1</v>
      </c>
      <c r="AD87" s="115">
        <v>1</v>
      </c>
      <c r="AE87" s="115">
        <v>1</v>
      </c>
      <c r="AF87" s="115">
        <v>1</v>
      </c>
      <c r="AG87" s="115">
        <v>1</v>
      </c>
      <c r="AH87" s="115">
        <v>1</v>
      </c>
      <c r="AI87" s="115">
        <v>1</v>
      </c>
      <c r="AJ87" s="115">
        <v>1</v>
      </c>
      <c r="AK87" s="115">
        <v>1</v>
      </c>
      <c r="AL87" s="115">
        <v>1</v>
      </c>
      <c r="AM87" s="117">
        <f t="shared" si="4"/>
        <v>34</v>
      </c>
      <c r="AN87" s="117"/>
      <c r="AO87" s="117">
        <v>35</v>
      </c>
      <c r="AP87" s="117"/>
      <c r="AQ87" s="117"/>
      <c r="AR87" s="117"/>
    </row>
    <row r="88" spans="1:44" x14ac:dyDescent="0.25">
      <c r="A88" s="146"/>
      <c r="B88" s="114" t="s">
        <v>602</v>
      </c>
      <c r="C88" s="115">
        <v>1</v>
      </c>
      <c r="D88" s="115">
        <v>1</v>
      </c>
      <c r="E88" s="115">
        <v>1</v>
      </c>
      <c r="F88" s="115">
        <v>1</v>
      </c>
      <c r="G88" s="115">
        <v>1</v>
      </c>
      <c r="H88" s="115">
        <v>1</v>
      </c>
      <c r="I88" s="115">
        <v>1</v>
      </c>
      <c r="J88" s="115">
        <v>1</v>
      </c>
      <c r="K88" s="115">
        <v>1</v>
      </c>
      <c r="L88" s="115">
        <v>1</v>
      </c>
      <c r="M88" s="115">
        <v>1</v>
      </c>
      <c r="N88" s="115">
        <v>1</v>
      </c>
      <c r="O88" s="115">
        <v>1</v>
      </c>
      <c r="P88" s="115">
        <v>1</v>
      </c>
      <c r="Q88" s="115">
        <v>1</v>
      </c>
      <c r="R88" s="115">
        <v>1</v>
      </c>
      <c r="S88" s="115">
        <v>1</v>
      </c>
      <c r="T88" s="115">
        <v>1</v>
      </c>
      <c r="U88" s="115">
        <v>1</v>
      </c>
      <c r="V88" s="115">
        <v>1</v>
      </c>
      <c r="W88" s="115">
        <v>1</v>
      </c>
      <c r="X88" s="115">
        <v>0</v>
      </c>
      <c r="Y88" s="115">
        <v>0</v>
      </c>
      <c r="Z88" s="115">
        <v>1</v>
      </c>
      <c r="AA88" s="115">
        <v>0</v>
      </c>
      <c r="AB88" s="115">
        <v>0</v>
      </c>
      <c r="AC88" s="115">
        <v>1</v>
      </c>
      <c r="AD88" s="115">
        <v>0</v>
      </c>
      <c r="AE88" s="115">
        <v>1</v>
      </c>
      <c r="AF88" s="115">
        <v>1</v>
      </c>
      <c r="AG88" s="115">
        <v>1</v>
      </c>
      <c r="AH88" s="115">
        <v>1</v>
      </c>
      <c r="AI88" s="115">
        <v>1</v>
      </c>
      <c r="AJ88" s="115">
        <v>1</v>
      </c>
      <c r="AK88" s="115">
        <v>1</v>
      </c>
      <c r="AL88" s="115">
        <v>1</v>
      </c>
      <c r="AM88" s="117">
        <f t="shared" si="4"/>
        <v>30</v>
      </c>
      <c r="AN88" s="117"/>
      <c r="AO88" s="117">
        <v>35</v>
      </c>
      <c r="AP88" s="117"/>
      <c r="AQ88" s="118"/>
      <c r="AR88" s="117"/>
    </row>
    <row r="89" spans="1:44" x14ac:dyDescent="0.25">
      <c r="A89" s="146"/>
      <c r="B89" s="114" t="s">
        <v>603</v>
      </c>
      <c r="C89" s="115">
        <v>1</v>
      </c>
      <c r="D89" s="115">
        <v>1</v>
      </c>
      <c r="E89" s="115">
        <v>1</v>
      </c>
      <c r="F89" s="115">
        <v>1</v>
      </c>
      <c r="G89" s="115">
        <v>1</v>
      </c>
      <c r="H89" s="115">
        <v>1</v>
      </c>
      <c r="I89" s="115">
        <v>1</v>
      </c>
      <c r="J89" s="115">
        <v>1</v>
      </c>
      <c r="K89" s="115">
        <v>1</v>
      </c>
      <c r="L89" s="115">
        <v>1</v>
      </c>
      <c r="M89" s="115">
        <v>0</v>
      </c>
      <c r="N89" s="115">
        <v>1</v>
      </c>
      <c r="O89" s="115">
        <v>1</v>
      </c>
      <c r="P89" s="115">
        <v>1</v>
      </c>
      <c r="Q89" s="115">
        <v>1</v>
      </c>
      <c r="R89" s="115">
        <v>1</v>
      </c>
      <c r="S89" s="115">
        <v>1</v>
      </c>
      <c r="T89" s="115">
        <v>1</v>
      </c>
      <c r="U89" s="115">
        <v>0</v>
      </c>
      <c r="V89" s="115">
        <v>1</v>
      </c>
      <c r="W89" s="115">
        <v>1</v>
      </c>
      <c r="X89" s="115">
        <v>1</v>
      </c>
      <c r="Y89" s="115">
        <v>1</v>
      </c>
      <c r="Z89" s="115">
        <v>1</v>
      </c>
      <c r="AA89" s="115">
        <v>1</v>
      </c>
      <c r="AB89" s="115">
        <v>1</v>
      </c>
      <c r="AC89" s="115">
        <v>0</v>
      </c>
      <c r="AD89" s="115">
        <v>1</v>
      </c>
      <c r="AE89" s="115">
        <v>0</v>
      </c>
      <c r="AF89" s="115">
        <v>1</v>
      </c>
      <c r="AG89" s="115">
        <v>1</v>
      </c>
      <c r="AH89" s="115">
        <v>1</v>
      </c>
      <c r="AI89" s="115">
        <v>0</v>
      </c>
      <c r="AJ89" s="115">
        <v>1</v>
      </c>
      <c r="AK89" s="115">
        <v>1</v>
      </c>
      <c r="AL89" s="115">
        <v>1</v>
      </c>
      <c r="AM89" s="117">
        <f t="shared" si="4"/>
        <v>30</v>
      </c>
      <c r="AN89" s="117"/>
      <c r="AO89" s="117">
        <v>35</v>
      </c>
      <c r="AP89" s="117"/>
      <c r="AQ89" s="118"/>
      <c r="AR89" s="117"/>
    </row>
    <row r="90" spans="1:44" x14ac:dyDescent="0.25">
      <c r="A90" s="146"/>
      <c r="B90" s="114" t="s">
        <v>604</v>
      </c>
      <c r="C90" s="115">
        <v>1</v>
      </c>
      <c r="D90" s="115">
        <v>1</v>
      </c>
      <c r="E90" s="115">
        <v>1</v>
      </c>
      <c r="F90" s="115">
        <v>1</v>
      </c>
      <c r="G90" s="115">
        <v>1</v>
      </c>
      <c r="H90" s="115">
        <v>1</v>
      </c>
      <c r="I90" s="115">
        <v>1</v>
      </c>
      <c r="J90" s="115">
        <v>1</v>
      </c>
      <c r="K90" s="115">
        <v>1</v>
      </c>
      <c r="L90" s="115">
        <v>1</v>
      </c>
      <c r="M90" s="115">
        <v>1</v>
      </c>
      <c r="N90" s="115">
        <v>1</v>
      </c>
      <c r="O90" s="115">
        <v>1</v>
      </c>
      <c r="P90" s="115">
        <v>1</v>
      </c>
      <c r="Q90" s="115">
        <v>1</v>
      </c>
      <c r="R90" s="115">
        <v>1</v>
      </c>
      <c r="S90" s="115">
        <v>1</v>
      </c>
      <c r="T90" s="115">
        <v>1</v>
      </c>
      <c r="U90" s="115">
        <v>1</v>
      </c>
      <c r="V90" s="115">
        <v>1</v>
      </c>
      <c r="W90" s="115">
        <v>1</v>
      </c>
      <c r="X90" s="115">
        <v>1</v>
      </c>
      <c r="Y90" s="115">
        <v>1</v>
      </c>
      <c r="Z90" s="115">
        <v>1</v>
      </c>
      <c r="AA90" s="115">
        <v>1</v>
      </c>
      <c r="AB90" s="115">
        <v>1</v>
      </c>
      <c r="AC90" s="115">
        <v>1</v>
      </c>
      <c r="AD90" s="115">
        <v>1</v>
      </c>
      <c r="AE90" s="115">
        <v>0</v>
      </c>
      <c r="AF90" s="115">
        <v>1</v>
      </c>
      <c r="AG90" s="115">
        <v>1</v>
      </c>
      <c r="AH90" s="115">
        <v>1</v>
      </c>
      <c r="AI90" s="115">
        <v>0</v>
      </c>
      <c r="AJ90" s="115">
        <v>1</v>
      </c>
      <c r="AK90" s="115">
        <v>1</v>
      </c>
      <c r="AL90" s="115">
        <v>1</v>
      </c>
      <c r="AM90" s="117">
        <f t="shared" si="4"/>
        <v>33</v>
      </c>
      <c r="AN90" s="117"/>
      <c r="AO90" s="117">
        <v>35</v>
      </c>
      <c r="AP90" s="117"/>
      <c r="AQ90" s="117"/>
      <c r="AR90" s="117"/>
    </row>
    <row r="91" spans="1:44" x14ac:dyDescent="0.25">
      <c r="AQ91" s="189">
        <f>AVERAGE(AQ66:AQ90)</f>
        <v>83.152380952380952</v>
      </c>
    </row>
  </sheetData>
  <mergeCells count="121">
    <mergeCell ref="J2:J3"/>
    <mergeCell ref="K2:K3"/>
    <mergeCell ref="L2:L3"/>
    <mergeCell ref="M2:M3"/>
    <mergeCell ref="N2:N3"/>
    <mergeCell ref="O2:O3"/>
    <mergeCell ref="A1:A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H2:AH3"/>
    <mergeCell ref="AI2:AI3"/>
    <mergeCell ref="AJ2:AJ3"/>
    <mergeCell ref="AK2:AK3"/>
    <mergeCell ref="A19:A23"/>
    <mergeCell ref="A24:A28"/>
    <mergeCell ref="AB2:AB3"/>
    <mergeCell ref="AC2:AC3"/>
    <mergeCell ref="AD2:AD3"/>
    <mergeCell ref="AE2:AE3"/>
    <mergeCell ref="AF2:AF3"/>
    <mergeCell ref="AG2:AG3"/>
    <mergeCell ref="V2:V3"/>
    <mergeCell ref="W2:W3"/>
    <mergeCell ref="X2:X3"/>
    <mergeCell ref="Y2:Y3"/>
    <mergeCell ref="Z2:Z3"/>
    <mergeCell ref="AA2:AA3"/>
    <mergeCell ref="P2:P3"/>
    <mergeCell ref="Q2:Q3"/>
    <mergeCell ref="R2:R3"/>
    <mergeCell ref="S2:S3"/>
    <mergeCell ref="T2:T3"/>
    <mergeCell ref="U2:U3"/>
    <mergeCell ref="J33:J34"/>
    <mergeCell ref="K33:K34"/>
    <mergeCell ref="L33:L34"/>
    <mergeCell ref="M33:M34"/>
    <mergeCell ref="N33:N34"/>
    <mergeCell ref="O33:O34"/>
    <mergeCell ref="A32:AM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AH33:AH34"/>
    <mergeCell ref="AI33:AI34"/>
    <mergeCell ref="AJ33:AJ34"/>
    <mergeCell ref="AK33:AK34"/>
    <mergeCell ref="A50:A54"/>
    <mergeCell ref="A55:A59"/>
    <mergeCell ref="AB33:AB34"/>
    <mergeCell ref="AC33:AC34"/>
    <mergeCell ref="AD33:AD34"/>
    <mergeCell ref="AE33:AE34"/>
    <mergeCell ref="AF33:AF34"/>
    <mergeCell ref="AG33:AG34"/>
    <mergeCell ref="V33:V34"/>
    <mergeCell ref="W33:W34"/>
    <mergeCell ref="X33:X34"/>
    <mergeCell ref="Y33:Y34"/>
    <mergeCell ref="Z33:Z34"/>
    <mergeCell ref="AA33:AA34"/>
    <mergeCell ref="P33:P34"/>
    <mergeCell ref="Q33:Q34"/>
    <mergeCell ref="R33:R34"/>
    <mergeCell ref="S33:S34"/>
    <mergeCell ref="T33:T34"/>
    <mergeCell ref="U33:U34"/>
    <mergeCell ref="U64:U65"/>
    <mergeCell ref="J64:J65"/>
    <mergeCell ref="K64:K65"/>
    <mergeCell ref="L64:L65"/>
    <mergeCell ref="M64:M65"/>
    <mergeCell ref="N64:N65"/>
    <mergeCell ref="O64:O65"/>
    <mergeCell ref="A63:AM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A86:A90"/>
    <mergeCell ref="AH64:AH65"/>
    <mergeCell ref="AI64:AI65"/>
    <mergeCell ref="AJ64:AJ65"/>
    <mergeCell ref="AK64:AK65"/>
    <mergeCell ref="AL64:AL65"/>
    <mergeCell ref="A81:A85"/>
    <mergeCell ref="AB64:AB65"/>
    <mergeCell ref="AC64:AC65"/>
    <mergeCell ref="AD64:AD65"/>
    <mergeCell ref="AE64:AE65"/>
    <mergeCell ref="AF64:AF65"/>
    <mergeCell ref="AG64:AG65"/>
    <mergeCell ref="V64:V65"/>
    <mergeCell ref="W64:W65"/>
    <mergeCell ref="X64:X65"/>
    <mergeCell ref="Y64:Y65"/>
    <mergeCell ref="Z64:Z65"/>
    <mergeCell ref="AA64:AA65"/>
    <mergeCell ref="P64:P65"/>
    <mergeCell ref="Q64:Q65"/>
    <mergeCell ref="R64:R65"/>
    <mergeCell ref="S64:S65"/>
    <mergeCell ref="T64:T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abSelected="1" workbookViewId="0">
      <selection activeCell="J16" sqref="J16"/>
    </sheetView>
  </sheetViews>
  <sheetFormatPr defaultRowHeight="15" x14ac:dyDescent="0.25"/>
  <cols>
    <col min="1" max="1" width="6.140625" style="28" customWidth="1"/>
    <col min="2" max="2" width="28.85546875" style="28" customWidth="1"/>
    <col min="3" max="3" width="9.5703125" style="28" customWidth="1"/>
    <col min="4" max="4" width="13.42578125" style="28" customWidth="1"/>
    <col min="5" max="5" width="9.140625" style="28" customWidth="1"/>
    <col min="6" max="6" width="13.28515625" style="28" customWidth="1"/>
    <col min="7" max="16384" width="9.140625" style="28"/>
  </cols>
  <sheetData>
    <row r="1" spans="1:7" x14ac:dyDescent="0.25">
      <c r="A1" s="27"/>
      <c r="B1" s="165" t="s">
        <v>266</v>
      </c>
      <c r="C1" s="165"/>
      <c r="D1" s="165"/>
      <c r="E1" s="165"/>
      <c r="F1" s="165"/>
    </row>
    <row r="2" spans="1:7" x14ac:dyDescent="0.25">
      <c r="A2" s="27"/>
      <c r="B2" s="161"/>
      <c r="C2" s="161"/>
      <c r="D2" s="161"/>
      <c r="E2" s="161"/>
      <c r="F2" s="161"/>
    </row>
    <row r="3" spans="1:7" ht="26.25" thickBot="1" x14ac:dyDescent="0.3">
      <c r="A3" s="29" t="s">
        <v>267</v>
      </c>
      <c r="B3" s="29" t="s">
        <v>268</v>
      </c>
      <c r="C3" s="30" t="s">
        <v>269</v>
      </c>
      <c r="D3" s="29" t="s">
        <v>151</v>
      </c>
      <c r="E3" s="30" t="s">
        <v>270</v>
      </c>
      <c r="F3" s="29" t="s">
        <v>264</v>
      </c>
    </row>
    <row r="4" spans="1:7" ht="15.75" thickBot="1" x14ac:dyDescent="0.3">
      <c r="A4" s="31">
        <v>1</v>
      </c>
      <c r="B4" s="29" t="s">
        <v>271</v>
      </c>
      <c r="C4" s="32">
        <v>46.666666666666664</v>
      </c>
      <c r="D4" s="33" t="str">
        <f t="shared" ref="D4:D38" si="0">IF(C4&lt;75,"Tidak Tuntas",IF(C4&gt;75,"Tuntas"))</f>
        <v>Tidak Tuntas</v>
      </c>
      <c r="E4" s="32">
        <v>88</v>
      </c>
      <c r="F4" s="33" t="str">
        <f>IF(E4&lt;75,"Tidak Tuntas",IF(E4&gt;75,"Tuntas"))</f>
        <v>Tuntas</v>
      </c>
      <c r="G4" s="34" t="s">
        <v>272</v>
      </c>
    </row>
    <row r="5" spans="1:7" ht="15.75" thickBot="1" x14ac:dyDescent="0.3">
      <c r="A5" s="31">
        <v>2</v>
      </c>
      <c r="B5" s="29" t="s">
        <v>273</v>
      </c>
      <c r="C5" s="32">
        <v>33.333333333333329</v>
      </c>
      <c r="D5" s="33" t="str">
        <f t="shared" si="0"/>
        <v>Tidak Tuntas</v>
      </c>
      <c r="E5" s="32">
        <v>80</v>
      </c>
      <c r="F5" s="33" t="str">
        <f t="shared" ref="F5:F38" si="1">IF(E5&lt;75,"Tidak Tuntas",IF(E5&gt;75,"Tuntas"))</f>
        <v>Tuntas</v>
      </c>
      <c r="G5" s="35" t="s">
        <v>274</v>
      </c>
    </row>
    <row r="6" spans="1:7" ht="15.75" thickBot="1" x14ac:dyDescent="0.3">
      <c r="A6" s="31">
        <v>3</v>
      </c>
      <c r="B6" s="29" t="s">
        <v>275</v>
      </c>
      <c r="C6" s="32">
        <v>46.666666666666664</v>
      </c>
      <c r="D6" s="33" t="str">
        <f t="shared" si="0"/>
        <v>Tidak Tuntas</v>
      </c>
      <c r="E6" s="32">
        <v>84</v>
      </c>
      <c r="F6" s="33" t="str">
        <f t="shared" si="1"/>
        <v>Tuntas</v>
      </c>
      <c r="G6" s="35" t="s">
        <v>276</v>
      </c>
    </row>
    <row r="7" spans="1:7" ht="15.75" thickBot="1" x14ac:dyDescent="0.3">
      <c r="A7" s="31">
        <v>4</v>
      </c>
      <c r="B7" s="29" t="s">
        <v>277</v>
      </c>
      <c r="C7" s="32">
        <v>46.666666666666664</v>
      </c>
      <c r="D7" s="33" t="str">
        <f t="shared" si="0"/>
        <v>Tidak Tuntas</v>
      </c>
      <c r="E7" s="32">
        <v>76</v>
      </c>
      <c r="F7" s="33" t="str">
        <f t="shared" si="1"/>
        <v>Tuntas</v>
      </c>
      <c r="G7" s="35" t="s">
        <v>278</v>
      </c>
    </row>
    <row r="8" spans="1:7" ht="15.75" thickBot="1" x14ac:dyDescent="0.3">
      <c r="A8" s="31">
        <v>5</v>
      </c>
      <c r="B8" s="29" t="s">
        <v>279</v>
      </c>
      <c r="C8" s="32">
        <v>60</v>
      </c>
      <c r="D8" s="33" t="str">
        <f t="shared" si="0"/>
        <v>Tidak Tuntas</v>
      </c>
      <c r="E8" s="32">
        <v>96</v>
      </c>
      <c r="F8" s="33" t="str">
        <f t="shared" si="1"/>
        <v>Tuntas</v>
      </c>
      <c r="G8" s="35" t="s">
        <v>280</v>
      </c>
    </row>
    <row r="9" spans="1:7" ht="15.75" thickBot="1" x14ac:dyDescent="0.3">
      <c r="A9" s="31">
        <v>6</v>
      </c>
      <c r="B9" s="29" t="s">
        <v>281</v>
      </c>
      <c r="C9" s="32">
        <v>40</v>
      </c>
      <c r="D9" s="33" t="str">
        <f t="shared" si="0"/>
        <v>Tidak Tuntas</v>
      </c>
      <c r="E9" s="32">
        <v>80</v>
      </c>
      <c r="F9" s="33" t="str">
        <f t="shared" si="1"/>
        <v>Tuntas</v>
      </c>
      <c r="G9" s="35" t="s">
        <v>282</v>
      </c>
    </row>
    <row r="10" spans="1:7" ht="15.75" thickBot="1" x14ac:dyDescent="0.3">
      <c r="A10" s="31">
        <v>7</v>
      </c>
      <c r="B10" s="29" t="s">
        <v>283</v>
      </c>
      <c r="C10" s="32">
        <v>46.666666666666664</v>
      </c>
      <c r="D10" s="33" t="str">
        <f t="shared" si="0"/>
        <v>Tidak Tuntas</v>
      </c>
      <c r="E10" s="32">
        <v>80</v>
      </c>
      <c r="F10" s="33" t="str">
        <f t="shared" si="1"/>
        <v>Tuntas</v>
      </c>
      <c r="G10" s="35" t="s">
        <v>284</v>
      </c>
    </row>
    <row r="11" spans="1:7" ht="15.75" thickBot="1" x14ac:dyDescent="0.3">
      <c r="A11" s="31">
        <v>8</v>
      </c>
      <c r="B11" s="29" t="s">
        <v>285</v>
      </c>
      <c r="C11" s="32">
        <v>33.333333333333329</v>
      </c>
      <c r="D11" s="33" t="str">
        <f t="shared" si="0"/>
        <v>Tidak Tuntas</v>
      </c>
      <c r="E11" s="32">
        <v>68</v>
      </c>
      <c r="F11" s="33" t="str">
        <f t="shared" si="1"/>
        <v>Tidak Tuntas</v>
      </c>
      <c r="G11" s="35" t="s">
        <v>286</v>
      </c>
    </row>
    <row r="12" spans="1:7" ht="15.75" thickBot="1" x14ac:dyDescent="0.3">
      <c r="A12" s="31">
        <v>9</v>
      </c>
      <c r="B12" s="29" t="s">
        <v>287</v>
      </c>
      <c r="C12" s="32">
        <v>60</v>
      </c>
      <c r="D12" s="33" t="str">
        <f t="shared" si="0"/>
        <v>Tidak Tuntas</v>
      </c>
      <c r="E12" s="32">
        <v>92</v>
      </c>
      <c r="F12" s="33" t="str">
        <f t="shared" si="1"/>
        <v>Tuntas</v>
      </c>
      <c r="G12" s="35" t="s">
        <v>288</v>
      </c>
    </row>
    <row r="13" spans="1:7" ht="15.75" thickBot="1" x14ac:dyDescent="0.3">
      <c r="A13" s="31">
        <v>10</v>
      </c>
      <c r="B13" s="29" t="s">
        <v>289</v>
      </c>
      <c r="C13" s="32">
        <v>40</v>
      </c>
      <c r="D13" s="33" t="str">
        <f t="shared" si="0"/>
        <v>Tidak Tuntas</v>
      </c>
      <c r="E13" s="32">
        <v>84</v>
      </c>
      <c r="F13" s="33" t="str">
        <f t="shared" si="1"/>
        <v>Tuntas</v>
      </c>
      <c r="G13" s="35" t="s">
        <v>290</v>
      </c>
    </row>
    <row r="14" spans="1:7" ht="15.75" thickBot="1" x14ac:dyDescent="0.3">
      <c r="A14" s="31">
        <v>11</v>
      </c>
      <c r="B14" s="29" t="s">
        <v>291</v>
      </c>
      <c r="C14" s="32">
        <v>46.666666666666664</v>
      </c>
      <c r="D14" s="33" t="str">
        <f t="shared" si="0"/>
        <v>Tidak Tuntas</v>
      </c>
      <c r="E14" s="32">
        <v>80</v>
      </c>
      <c r="F14" s="33" t="str">
        <f t="shared" si="1"/>
        <v>Tuntas</v>
      </c>
      <c r="G14" s="35" t="s">
        <v>292</v>
      </c>
    </row>
    <row r="15" spans="1:7" ht="15.75" thickBot="1" x14ac:dyDescent="0.3">
      <c r="A15" s="31">
        <v>12</v>
      </c>
      <c r="B15" s="29" t="s">
        <v>293</v>
      </c>
      <c r="C15" s="32">
        <v>46.666666666666664</v>
      </c>
      <c r="D15" s="33" t="str">
        <f t="shared" si="0"/>
        <v>Tidak Tuntas</v>
      </c>
      <c r="E15" s="32">
        <v>80</v>
      </c>
      <c r="F15" s="33" t="str">
        <f t="shared" si="1"/>
        <v>Tuntas</v>
      </c>
      <c r="G15" s="35" t="s">
        <v>294</v>
      </c>
    </row>
    <row r="16" spans="1:7" ht="15.75" thickBot="1" x14ac:dyDescent="0.3">
      <c r="A16" s="31">
        <v>13</v>
      </c>
      <c r="B16" s="29" t="s">
        <v>295</v>
      </c>
      <c r="C16" s="32">
        <v>46.666666666666664</v>
      </c>
      <c r="D16" s="33" t="str">
        <f t="shared" si="0"/>
        <v>Tidak Tuntas</v>
      </c>
      <c r="E16" s="32">
        <v>80</v>
      </c>
      <c r="F16" s="33" t="str">
        <f t="shared" si="1"/>
        <v>Tuntas</v>
      </c>
      <c r="G16" s="35" t="s">
        <v>296</v>
      </c>
    </row>
    <row r="17" spans="1:7" ht="15.75" thickBot="1" x14ac:dyDescent="0.3">
      <c r="A17" s="31">
        <v>14</v>
      </c>
      <c r="B17" s="29" t="s">
        <v>297</v>
      </c>
      <c r="C17" s="32">
        <v>40</v>
      </c>
      <c r="D17" s="33" t="str">
        <f t="shared" si="0"/>
        <v>Tidak Tuntas</v>
      </c>
      <c r="E17" s="32">
        <v>84</v>
      </c>
      <c r="F17" s="33" t="str">
        <f t="shared" si="1"/>
        <v>Tuntas</v>
      </c>
      <c r="G17" s="35" t="s">
        <v>298</v>
      </c>
    </row>
    <row r="18" spans="1:7" ht="15.75" thickBot="1" x14ac:dyDescent="0.3">
      <c r="A18" s="31">
        <v>15</v>
      </c>
      <c r="B18" s="29" t="s">
        <v>299</v>
      </c>
      <c r="C18" s="32">
        <v>46.666666666666664</v>
      </c>
      <c r="D18" s="33" t="str">
        <f t="shared" si="0"/>
        <v>Tidak Tuntas</v>
      </c>
      <c r="E18" s="32">
        <v>88</v>
      </c>
      <c r="F18" s="33" t="str">
        <f t="shared" si="1"/>
        <v>Tuntas</v>
      </c>
      <c r="G18" s="35" t="s">
        <v>300</v>
      </c>
    </row>
    <row r="19" spans="1:7" ht="15.75" thickBot="1" x14ac:dyDescent="0.3">
      <c r="A19" s="31">
        <v>16</v>
      </c>
      <c r="B19" s="29" t="s">
        <v>301</v>
      </c>
      <c r="C19" s="32">
        <v>53.333333333333336</v>
      </c>
      <c r="D19" s="33" t="str">
        <f t="shared" si="0"/>
        <v>Tidak Tuntas</v>
      </c>
      <c r="E19" s="32">
        <v>64</v>
      </c>
      <c r="F19" s="33" t="str">
        <f t="shared" si="1"/>
        <v>Tidak Tuntas</v>
      </c>
      <c r="G19" s="35" t="s">
        <v>302</v>
      </c>
    </row>
    <row r="20" spans="1:7" ht="15.75" thickBot="1" x14ac:dyDescent="0.3">
      <c r="A20" s="31">
        <v>17</v>
      </c>
      <c r="B20" s="29" t="s">
        <v>303</v>
      </c>
      <c r="C20" s="32">
        <v>46.666666666666664</v>
      </c>
      <c r="D20" s="33" t="str">
        <f t="shared" si="0"/>
        <v>Tidak Tuntas</v>
      </c>
      <c r="E20" s="32">
        <v>76</v>
      </c>
      <c r="F20" s="33" t="str">
        <f t="shared" si="1"/>
        <v>Tuntas</v>
      </c>
      <c r="G20" s="35" t="s">
        <v>304</v>
      </c>
    </row>
    <row r="21" spans="1:7" ht="15.75" thickBot="1" x14ac:dyDescent="0.3">
      <c r="A21" s="31">
        <v>18</v>
      </c>
      <c r="B21" s="29" t="s">
        <v>305</v>
      </c>
      <c r="C21" s="32">
        <v>46.666666666666664</v>
      </c>
      <c r="D21" s="33" t="str">
        <f t="shared" si="0"/>
        <v>Tidak Tuntas</v>
      </c>
      <c r="E21" s="32">
        <v>84</v>
      </c>
      <c r="F21" s="33" t="str">
        <f t="shared" si="1"/>
        <v>Tuntas</v>
      </c>
      <c r="G21" s="35" t="s">
        <v>306</v>
      </c>
    </row>
    <row r="22" spans="1:7" ht="15.75" thickBot="1" x14ac:dyDescent="0.3">
      <c r="A22" s="31">
        <v>19</v>
      </c>
      <c r="B22" s="29" t="s">
        <v>307</v>
      </c>
      <c r="C22" s="32">
        <v>53.333333333333336</v>
      </c>
      <c r="D22" s="33" t="str">
        <f t="shared" si="0"/>
        <v>Tidak Tuntas</v>
      </c>
      <c r="E22" s="32">
        <v>84</v>
      </c>
      <c r="F22" s="33" t="str">
        <f t="shared" si="1"/>
        <v>Tuntas</v>
      </c>
      <c r="G22" s="35" t="s">
        <v>308</v>
      </c>
    </row>
    <row r="23" spans="1:7" ht="15.75" thickBot="1" x14ac:dyDescent="0.3">
      <c r="A23" s="31">
        <v>20</v>
      </c>
      <c r="B23" s="29" t="s">
        <v>309</v>
      </c>
      <c r="C23" s="32">
        <v>46.666666666666664</v>
      </c>
      <c r="D23" s="33" t="str">
        <f t="shared" si="0"/>
        <v>Tidak Tuntas</v>
      </c>
      <c r="E23" s="32">
        <v>84</v>
      </c>
      <c r="F23" s="33" t="str">
        <f t="shared" si="1"/>
        <v>Tuntas</v>
      </c>
      <c r="G23" s="35" t="s">
        <v>310</v>
      </c>
    </row>
    <row r="24" spans="1:7" ht="15.75" thickBot="1" x14ac:dyDescent="0.3">
      <c r="A24" s="31">
        <v>21</v>
      </c>
      <c r="B24" s="29" t="s">
        <v>311</v>
      </c>
      <c r="C24" s="32">
        <v>40</v>
      </c>
      <c r="D24" s="33" t="str">
        <f t="shared" si="0"/>
        <v>Tidak Tuntas</v>
      </c>
      <c r="E24" s="32">
        <v>80</v>
      </c>
      <c r="F24" s="33" t="str">
        <f t="shared" si="1"/>
        <v>Tuntas</v>
      </c>
      <c r="G24" s="35" t="s">
        <v>312</v>
      </c>
    </row>
    <row r="25" spans="1:7" ht="15.75" thickBot="1" x14ac:dyDescent="0.3">
      <c r="A25" s="31">
        <v>22</v>
      </c>
      <c r="B25" s="29" t="s">
        <v>313</v>
      </c>
      <c r="C25" s="32">
        <v>33.333333333333329</v>
      </c>
      <c r="D25" s="33" t="str">
        <f t="shared" si="0"/>
        <v>Tidak Tuntas</v>
      </c>
      <c r="E25" s="32">
        <v>84</v>
      </c>
      <c r="F25" s="33" t="str">
        <f t="shared" si="1"/>
        <v>Tuntas</v>
      </c>
      <c r="G25" s="35" t="s">
        <v>314</v>
      </c>
    </row>
    <row r="26" spans="1:7" ht="15.75" thickBot="1" x14ac:dyDescent="0.3">
      <c r="A26" s="31">
        <v>23</v>
      </c>
      <c r="B26" s="29" t="s">
        <v>315</v>
      </c>
      <c r="C26" s="32">
        <v>40</v>
      </c>
      <c r="D26" s="33" t="str">
        <f t="shared" si="0"/>
        <v>Tidak Tuntas</v>
      </c>
      <c r="E26" s="32">
        <v>88</v>
      </c>
      <c r="F26" s="33" t="str">
        <f t="shared" si="1"/>
        <v>Tuntas</v>
      </c>
      <c r="G26" s="35" t="s">
        <v>316</v>
      </c>
    </row>
    <row r="27" spans="1:7" ht="15.75" thickBot="1" x14ac:dyDescent="0.3">
      <c r="A27" s="31">
        <v>24</v>
      </c>
      <c r="B27" s="29" t="s">
        <v>317</v>
      </c>
      <c r="C27" s="32">
        <v>46.666666666666664</v>
      </c>
      <c r="D27" s="33" t="str">
        <f t="shared" si="0"/>
        <v>Tidak Tuntas</v>
      </c>
      <c r="E27" s="32">
        <v>80</v>
      </c>
      <c r="F27" s="33" t="str">
        <f t="shared" si="1"/>
        <v>Tuntas</v>
      </c>
      <c r="G27" s="35" t="s">
        <v>318</v>
      </c>
    </row>
    <row r="28" spans="1:7" ht="15.75" thickBot="1" x14ac:dyDescent="0.3">
      <c r="A28" s="31">
        <v>25</v>
      </c>
      <c r="B28" s="29" t="s">
        <v>319</v>
      </c>
      <c r="C28" s="32">
        <v>53.333333333333336</v>
      </c>
      <c r="D28" s="33" t="str">
        <f t="shared" si="0"/>
        <v>Tidak Tuntas</v>
      </c>
      <c r="E28" s="32">
        <v>84</v>
      </c>
      <c r="F28" s="33" t="str">
        <f t="shared" si="1"/>
        <v>Tuntas</v>
      </c>
      <c r="G28" s="35" t="s">
        <v>320</v>
      </c>
    </row>
    <row r="29" spans="1:7" ht="15.75" thickBot="1" x14ac:dyDescent="0.3">
      <c r="A29" s="31">
        <v>26</v>
      </c>
      <c r="B29" s="29" t="s">
        <v>321</v>
      </c>
      <c r="C29" s="32">
        <v>46.666666666666664</v>
      </c>
      <c r="D29" s="33" t="str">
        <f t="shared" si="0"/>
        <v>Tidak Tuntas</v>
      </c>
      <c r="E29" s="32">
        <v>64</v>
      </c>
      <c r="F29" s="33" t="str">
        <f t="shared" si="1"/>
        <v>Tidak Tuntas</v>
      </c>
      <c r="G29" s="35" t="s">
        <v>322</v>
      </c>
    </row>
    <row r="30" spans="1:7" ht="15.75" thickBot="1" x14ac:dyDescent="0.3">
      <c r="A30" s="31">
        <v>27</v>
      </c>
      <c r="B30" s="29" t="s">
        <v>323</v>
      </c>
      <c r="C30" s="32">
        <v>40</v>
      </c>
      <c r="D30" s="33" t="str">
        <f t="shared" si="0"/>
        <v>Tidak Tuntas</v>
      </c>
      <c r="E30" s="32">
        <v>76</v>
      </c>
      <c r="F30" s="33" t="str">
        <f t="shared" si="1"/>
        <v>Tuntas</v>
      </c>
      <c r="G30" s="35" t="s">
        <v>324</v>
      </c>
    </row>
    <row r="31" spans="1:7" ht="15.75" thickBot="1" x14ac:dyDescent="0.3">
      <c r="A31" s="31">
        <v>28</v>
      </c>
      <c r="B31" s="29" t="s">
        <v>325</v>
      </c>
      <c r="C31" s="32">
        <v>46.666666666666664</v>
      </c>
      <c r="D31" s="33" t="str">
        <f t="shared" si="0"/>
        <v>Tidak Tuntas</v>
      </c>
      <c r="E31" s="32">
        <v>84</v>
      </c>
      <c r="F31" s="33" t="str">
        <f t="shared" si="1"/>
        <v>Tuntas</v>
      </c>
      <c r="G31" s="35" t="s">
        <v>326</v>
      </c>
    </row>
    <row r="32" spans="1:7" ht="15.75" thickBot="1" x14ac:dyDescent="0.3">
      <c r="A32" s="31">
        <v>29</v>
      </c>
      <c r="B32" s="29" t="s">
        <v>327</v>
      </c>
      <c r="C32" s="32">
        <v>53.333333333333336</v>
      </c>
      <c r="D32" s="33" t="str">
        <f t="shared" si="0"/>
        <v>Tidak Tuntas</v>
      </c>
      <c r="E32" s="32">
        <v>80</v>
      </c>
      <c r="F32" s="33" t="str">
        <f t="shared" si="1"/>
        <v>Tuntas</v>
      </c>
      <c r="G32" s="35" t="s">
        <v>328</v>
      </c>
    </row>
    <row r="33" spans="1:7" ht="15.75" thickBot="1" x14ac:dyDescent="0.3">
      <c r="A33" s="31">
        <v>30</v>
      </c>
      <c r="B33" s="29" t="s">
        <v>329</v>
      </c>
      <c r="C33" s="32">
        <v>33.333333333333329</v>
      </c>
      <c r="D33" s="33" t="str">
        <f t="shared" si="0"/>
        <v>Tidak Tuntas</v>
      </c>
      <c r="E33" s="32">
        <v>80</v>
      </c>
      <c r="F33" s="33" t="str">
        <f t="shared" si="1"/>
        <v>Tuntas</v>
      </c>
      <c r="G33" s="35" t="s">
        <v>330</v>
      </c>
    </row>
    <row r="34" spans="1:7" ht="15.75" thickBot="1" x14ac:dyDescent="0.3">
      <c r="A34" s="31">
        <v>31</v>
      </c>
      <c r="B34" s="29" t="s">
        <v>331</v>
      </c>
      <c r="C34" s="32">
        <v>53.333333333333336</v>
      </c>
      <c r="D34" s="33" t="str">
        <f t="shared" si="0"/>
        <v>Tidak Tuntas</v>
      </c>
      <c r="E34" s="32">
        <v>76</v>
      </c>
      <c r="F34" s="33" t="str">
        <f t="shared" si="1"/>
        <v>Tuntas</v>
      </c>
      <c r="G34" s="35" t="s">
        <v>332</v>
      </c>
    </row>
    <row r="35" spans="1:7" ht="15.75" thickBot="1" x14ac:dyDescent="0.3">
      <c r="A35" s="31">
        <v>32</v>
      </c>
      <c r="B35" s="29" t="s">
        <v>333</v>
      </c>
      <c r="C35" s="32">
        <v>46.666666666666664</v>
      </c>
      <c r="D35" s="33" t="str">
        <f t="shared" si="0"/>
        <v>Tidak Tuntas</v>
      </c>
      <c r="E35" s="32">
        <v>80</v>
      </c>
      <c r="F35" s="33" t="str">
        <f t="shared" si="1"/>
        <v>Tuntas</v>
      </c>
      <c r="G35" s="35" t="s">
        <v>334</v>
      </c>
    </row>
    <row r="36" spans="1:7" ht="15.75" thickBot="1" x14ac:dyDescent="0.3">
      <c r="A36" s="31">
        <v>33</v>
      </c>
      <c r="B36" s="29" t="s">
        <v>335</v>
      </c>
      <c r="C36" s="32">
        <v>46.666666666666664</v>
      </c>
      <c r="D36" s="33" t="str">
        <f t="shared" si="0"/>
        <v>Tidak Tuntas</v>
      </c>
      <c r="E36" s="32">
        <v>88</v>
      </c>
      <c r="F36" s="33" t="str">
        <f t="shared" si="1"/>
        <v>Tuntas</v>
      </c>
      <c r="G36" s="35" t="s">
        <v>336</v>
      </c>
    </row>
    <row r="37" spans="1:7" ht="15.75" thickBot="1" x14ac:dyDescent="0.3">
      <c r="A37" s="31">
        <v>34</v>
      </c>
      <c r="B37" s="29" t="s">
        <v>337</v>
      </c>
      <c r="C37" s="32">
        <v>47</v>
      </c>
      <c r="D37" s="33" t="str">
        <f t="shared" si="0"/>
        <v>Tidak Tuntas</v>
      </c>
      <c r="E37" s="32">
        <v>84</v>
      </c>
      <c r="F37" s="33" t="str">
        <f t="shared" si="1"/>
        <v>Tuntas</v>
      </c>
      <c r="G37" s="35" t="s">
        <v>338</v>
      </c>
    </row>
    <row r="38" spans="1:7" x14ac:dyDescent="0.25">
      <c r="A38" s="31">
        <v>35</v>
      </c>
      <c r="B38" s="29" t="s">
        <v>339</v>
      </c>
      <c r="C38" s="32">
        <v>40</v>
      </c>
      <c r="D38" s="33" t="str">
        <f t="shared" si="0"/>
        <v>Tidak Tuntas</v>
      </c>
      <c r="E38" s="32">
        <v>80</v>
      </c>
      <c r="F38" s="33" t="str">
        <f t="shared" si="1"/>
        <v>Tuntas</v>
      </c>
    </row>
    <row r="39" spans="1:7" x14ac:dyDescent="0.25">
      <c r="A39" s="27"/>
      <c r="B39" s="27" t="s">
        <v>29</v>
      </c>
      <c r="C39" s="36">
        <f>SUM(C4:C38)</f>
        <v>1593.6666666666667</v>
      </c>
      <c r="D39" s="27"/>
      <c r="E39" s="37">
        <f>SUM(E4:E38)</f>
        <v>2840</v>
      </c>
      <c r="F39" s="27"/>
    </row>
    <row r="40" spans="1:7" x14ac:dyDescent="0.25">
      <c r="A40" s="27"/>
      <c r="B40" s="27" t="s">
        <v>340</v>
      </c>
      <c r="C40" s="38">
        <f>AVERAGE(C4:C38)</f>
        <v>45.533333333333339</v>
      </c>
      <c r="D40" s="27"/>
      <c r="E40" s="37">
        <f>AVERAGE(E4:E38)</f>
        <v>81.142857142857139</v>
      </c>
      <c r="F40" s="27"/>
    </row>
    <row r="41" spans="1:7" x14ac:dyDescent="0.25">
      <c r="A41" s="27"/>
      <c r="B41" s="27" t="s">
        <v>341</v>
      </c>
      <c r="C41" s="27">
        <f>COUNTIF(D4:D144,"Tuntas")</f>
        <v>0</v>
      </c>
      <c r="D41" s="27"/>
      <c r="E41" s="39">
        <f>COUNTIF(F4:F38,"Tuntas")</f>
        <v>32</v>
      </c>
      <c r="F41" s="27"/>
    </row>
    <row r="42" spans="1:7" x14ac:dyDescent="0.25">
      <c r="A42" s="27"/>
      <c r="B42" s="27" t="s">
        <v>342</v>
      </c>
      <c r="C42" s="27">
        <f>COUNTIF(D4:D38,"Tidak Tuntas")</f>
        <v>35</v>
      </c>
      <c r="D42" s="27"/>
      <c r="E42" s="39">
        <f>COUNTIF(F4:F38,"Tidak Tuntas")</f>
        <v>3</v>
      </c>
      <c r="F42" s="27"/>
    </row>
    <row r="43" spans="1:7" x14ac:dyDescent="0.25">
      <c r="A43" s="27"/>
      <c r="B43" s="27" t="s">
        <v>343</v>
      </c>
      <c r="C43" s="27">
        <f>C41/35*100</f>
        <v>0</v>
      </c>
      <c r="D43" s="27"/>
      <c r="E43" s="40">
        <f>E41/35*100</f>
        <v>91.428571428571431</v>
      </c>
      <c r="F43" s="27"/>
    </row>
    <row r="44" spans="1:7" x14ac:dyDescent="0.25">
      <c r="A44" s="27"/>
      <c r="B44" s="27" t="s">
        <v>344</v>
      </c>
      <c r="C44" s="27">
        <f>C42/35*100</f>
        <v>100</v>
      </c>
      <c r="D44" s="27"/>
      <c r="E44" s="40">
        <f>E42/35*100</f>
        <v>8.5714285714285712</v>
      </c>
      <c r="F44" s="27"/>
    </row>
    <row r="45" spans="1:7" x14ac:dyDescent="0.25">
      <c r="E45" s="41"/>
    </row>
    <row r="46" spans="1:7" x14ac:dyDescent="0.25">
      <c r="B46" s="154" t="s">
        <v>345</v>
      </c>
      <c r="C46" s="163" t="s">
        <v>346</v>
      </c>
      <c r="D46" s="163"/>
      <c r="E46" s="155" t="s">
        <v>347</v>
      </c>
    </row>
    <row r="47" spans="1:7" x14ac:dyDescent="0.25">
      <c r="B47" s="154"/>
      <c r="C47" s="164" t="s">
        <v>348</v>
      </c>
      <c r="D47" s="164"/>
      <c r="E47" s="155"/>
    </row>
    <row r="48" spans="1:7" x14ac:dyDescent="0.25">
      <c r="B48" s="154" t="s">
        <v>349</v>
      </c>
      <c r="C48" s="42">
        <v>32</v>
      </c>
      <c r="D48" s="155" t="s">
        <v>347</v>
      </c>
    </row>
    <row r="49" spans="1:7" x14ac:dyDescent="0.25">
      <c r="B49" s="154"/>
      <c r="C49" s="41">
        <v>35</v>
      </c>
      <c r="D49" s="155"/>
    </row>
    <row r="50" spans="1:7" x14ac:dyDescent="0.25">
      <c r="B50" s="43" t="s">
        <v>349</v>
      </c>
      <c r="C50" s="44" t="s">
        <v>350</v>
      </c>
      <c r="D50" s="156" t="s">
        <v>351</v>
      </c>
      <c r="E50" s="156"/>
    </row>
    <row r="52" spans="1:7" x14ac:dyDescent="0.25">
      <c r="A52" s="157" t="s">
        <v>352</v>
      </c>
      <c r="B52" s="158"/>
      <c r="C52" s="158"/>
      <c r="D52" s="158"/>
      <c r="E52" s="158"/>
      <c r="F52" s="159"/>
    </row>
    <row r="53" spans="1:7" x14ac:dyDescent="0.25">
      <c r="A53" s="160"/>
      <c r="B53" s="161"/>
      <c r="C53" s="161"/>
      <c r="D53" s="161"/>
      <c r="E53" s="161"/>
      <c r="F53" s="162"/>
    </row>
    <row r="54" spans="1:7" ht="26.25" thickBot="1" x14ac:dyDescent="0.3">
      <c r="A54" s="29" t="s">
        <v>267</v>
      </c>
      <c r="B54" s="29" t="s">
        <v>268</v>
      </c>
      <c r="C54" s="30" t="s">
        <v>269</v>
      </c>
      <c r="D54" s="29" t="s">
        <v>151</v>
      </c>
      <c r="E54" s="30" t="s">
        <v>270</v>
      </c>
      <c r="F54" s="29" t="s">
        <v>264</v>
      </c>
    </row>
    <row r="55" spans="1:7" ht="15.75" thickBot="1" x14ac:dyDescent="0.3">
      <c r="A55" s="31">
        <v>1</v>
      </c>
      <c r="B55" s="45" t="s">
        <v>353</v>
      </c>
      <c r="C55" s="32">
        <v>40</v>
      </c>
      <c r="D55" s="33" t="str">
        <f t="shared" ref="D55:D89" si="2">IF(C55&lt;75,"Tidak Tuntas",IF(C55&gt;75,"Tuntas"))</f>
        <v>Tidak Tuntas</v>
      </c>
      <c r="E55" s="31">
        <v>84</v>
      </c>
      <c r="F55" s="33" t="str">
        <f t="shared" ref="F55:F89" si="3">IF(E55&lt;75,"Tidak Tuntas",IF(E55&gt;75,"Tuntas"))</f>
        <v>Tuntas</v>
      </c>
      <c r="G55" s="34" t="s">
        <v>354</v>
      </c>
    </row>
    <row r="56" spans="1:7" ht="15.75" thickBot="1" x14ac:dyDescent="0.3">
      <c r="A56" s="31">
        <v>2</v>
      </c>
      <c r="B56" s="29" t="s">
        <v>355</v>
      </c>
      <c r="C56" s="32">
        <v>53.333333333333336</v>
      </c>
      <c r="D56" s="33" t="str">
        <f t="shared" si="2"/>
        <v>Tidak Tuntas</v>
      </c>
      <c r="E56" s="31">
        <v>88</v>
      </c>
      <c r="F56" s="33" t="str">
        <f t="shared" si="3"/>
        <v>Tuntas</v>
      </c>
      <c r="G56" s="35" t="s">
        <v>356</v>
      </c>
    </row>
    <row r="57" spans="1:7" ht="15.75" thickBot="1" x14ac:dyDescent="0.3">
      <c r="A57" s="31">
        <v>3</v>
      </c>
      <c r="B57" s="45" t="s">
        <v>357</v>
      </c>
      <c r="C57" s="32">
        <v>46.666666666666664</v>
      </c>
      <c r="D57" s="33" t="str">
        <f t="shared" si="2"/>
        <v>Tidak Tuntas</v>
      </c>
      <c r="E57" s="31">
        <v>72</v>
      </c>
      <c r="F57" s="33" t="str">
        <f t="shared" si="3"/>
        <v>Tidak Tuntas</v>
      </c>
      <c r="G57" s="35" t="s">
        <v>358</v>
      </c>
    </row>
    <row r="58" spans="1:7" ht="15.75" thickBot="1" x14ac:dyDescent="0.3">
      <c r="A58" s="31">
        <v>4</v>
      </c>
      <c r="B58" s="45" t="s">
        <v>359</v>
      </c>
      <c r="C58" s="32">
        <v>46.666666666666664</v>
      </c>
      <c r="D58" s="33" t="str">
        <f t="shared" si="2"/>
        <v>Tidak Tuntas</v>
      </c>
      <c r="E58" s="31">
        <v>88</v>
      </c>
      <c r="F58" s="33" t="str">
        <f t="shared" si="3"/>
        <v>Tuntas</v>
      </c>
      <c r="G58" s="35" t="s">
        <v>360</v>
      </c>
    </row>
    <row r="59" spans="1:7" ht="15.75" thickBot="1" x14ac:dyDescent="0.3">
      <c r="A59" s="31">
        <v>5</v>
      </c>
      <c r="B59" s="45" t="s">
        <v>361</v>
      </c>
      <c r="C59" s="32">
        <v>46.666666666666664</v>
      </c>
      <c r="D59" s="33" t="str">
        <f t="shared" si="2"/>
        <v>Tidak Tuntas</v>
      </c>
      <c r="E59" s="31">
        <v>88</v>
      </c>
      <c r="F59" s="33" t="str">
        <f t="shared" si="3"/>
        <v>Tuntas</v>
      </c>
      <c r="G59" s="35" t="s">
        <v>362</v>
      </c>
    </row>
    <row r="60" spans="1:7" ht="15.75" thickBot="1" x14ac:dyDescent="0.3">
      <c r="A60" s="31">
        <v>6</v>
      </c>
      <c r="B60" s="45" t="s">
        <v>363</v>
      </c>
      <c r="C60" s="32">
        <v>53.333333333333336</v>
      </c>
      <c r="D60" s="33" t="str">
        <f t="shared" si="2"/>
        <v>Tidak Tuntas</v>
      </c>
      <c r="E60" s="31">
        <v>80</v>
      </c>
      <c r="F60" s="33" t="str">
        <f t="shared" si="3"/>
        <v>Tuntas</v>
      </c>
      <c r="G60" s="35" t="s">
        <v>364</v>
      </c>
    </row>
    <row r="61" spans="1:7" ht="15.75" thickBot="1" x14ac:dyDescent="0.3">
      <c r="A61" s="31">
        <v>7</v>
      </c>
      <c r="B61" s="29" t="s">
        <v>365</v>
      </c>
      <c r="C61" s="32">
        <v>53.333333333333336</v>
      </c>
      <c r="D61" s="33" t="str">
        <f t="shared" si="2"/>
        <v>Tidak Tuntas</v>
      </c>
      <c r="E61" s="31">
        <v>84</v>
      </c>
      <c r="F61" s="33" t="str">
        <f t="shared" si="3"/>
        <v>Tuntas</v>
      </c>
      <c r="G61" s="35" t="s">
        <v>366</v>
      </c>
    </row>
    <row r="62" spans="1:7" ht="15.75" thickBot="1" x14ac:dyDescent="0.3">
      <c r="A62" s="31">
        <v>8</v>
      </c>
      <c r="B62" s="45" t="s">
        <v>367</v>
      </c>
      <c r="C62" s="32">
        <v>40</v>
      </c>
      <c r="D62" s="33" t="str">
        <f t="shared" si="2"/>
        <v>Tidak Tuntas</v>
      </c>
      <c r="E62" s="31">
        <v>76</v>
      </c>
      <c r="F62" s="33" t="str">
        <f t="shared" si="3"/>
        <v>Tuntas</v>
      </c>
      <c r="G62" s="35" t="s">
        <v>368</v>
      </c>
    </row>
    <row r="63" spans="1:7" ht="15.75" thickBot="1" x14ac:dyDescent="0.3">
      <c r="A63" s="31">
        <v>9</v>
      </c>
      <c r="B63" s="45" t="s">
        <v>369</v>
      </c>
      <c r="C63" s="32">
        <v>46.666666666666664</v>
      </c>
      <c r="D63" s="33" t="str">
        <f t="shared" si="2"/>
        <v>Tidak Tuntas</v>
      </c>
      <c r="E63" s="31">
        <v>88</v>
      </c>
      <c r="F63" s="33" t="str">
        <f t="shared" si="3"/>
        <v>Tuntas</v>
      </c>
      <c r="G63" s="35" t="s">
        <v>370</v>
      </c>
    </row>
    <row r="64" spans="1:7" ht="15.75" thickBot="1" x14ac:dyDescent="0.3">
      <c r="A64" s="31">
        <v>10</v>
      </c>
      <c r="B64" s="45" t="s">
        <v>371</v>
      </c>
      <c r="C64" s="32">
        <v>46.666666666666664</v>
      </c>
      <c r="D64" s="33" t="str">
        <f t="shared" si="2"/>
        <v>Tidak Tuntas</v>
      </c>
      <c r="E64" s="31">
        <v>80</v>
      </c>
      <c r="F64" s="33" t="str">
        <f t="shared" si="3"/>
        <v>Tuntas</v>
      </c>
      <c r="G64" s="35" t="s">
        <v>372</v>
      </c>
    </row>
    <row r="65" spans="1:7" ht="15.75" thickBot="1" x14ac:dyDescent="0.3">
      <c r="A65" s="31">
        <v>11</v>
      </c>
      <c r="B65" s="45" t="s">
        <v>373</v>
      </c>
      <c r="C65" s="32">
        <v>60</v>
      </c>
      <c r="D65" s="33" t="str">
        <f t="shared" si="2"/>
        <v>Tidak Tuntas</v>
      </c>
      <c r="E65" s="31">
        <v>88</v>
      </c>
      <c r="F65" s="33" t="str">
        <f t="shared" si="3"/>
        <v>Tuntas</v>
      </c>
      <c r="G65" s="35" t="s">
        <v>374</v>
      </c>
    </row>
    <row r="66" spans="1:7" ht="15.75" thickBot="1" x14ac:dyDescent="0.3">
      <c r="A66" s="31">
        <v>12</v>
      </c>
      <c r="B66" s="45" t="s">
        <v>375</v>
      </c>
      <c r="C66" s="32">
        <v>40</v>
      </c>
      <c r="D66" s="33" t="str">
        <f t="shared" si="2"/>
        <v>Tidak Tuntas</v>
      </c>
      <c r="E66" s="31">
        <v>80</v>
      </c>
      <c r="F66" s="33" t="str">
        <f t="shared" si="3"/>
        <v>Tuntas</v>
      </c>
      <c r="G66" s="35" t="s">
        <v>376</v>
      </c>
    </row>
    <row r="67" spans="1:7" ht="15.75" thickBot="1" x14ac:dyDescent="0.3">
      <c r="A67" s="31">
        <v>13</v>
      </c>
      <c r="B67" s="45" t="s">
        <v>377</v>
      </c>
      <c r="C67" s="32">
        <v>46.666666666666664</v>
      </c>
      <c r="D67" s="33" t="str">
        <f t="shared" si="2"/>
        <v>Tidak Tuntas</v>
      </c>
      <c r="E67" s="31">
        <v>88</v>
      </c>
      <c r="F67" s="33" t="str">
        <f t="shared" si="3"/>
        <v>Tuntas</v>
      </c>
      <c r="G67" s="35" t="s">
        <v>378</v>
      </c>
    </row>
    <row r="68" spans="1:7" ht="15.75" thickBot="1" x14ac:dyDescent="0.3">
      <c r="A68" s="31">
        <v>14</v>
      </c>
      <c r="B68" s="45" t="s">
        <v>379</v>
      </c>
      <c r="C68" s="32">
        <v>40</v>
      </c>
      <c r="D68" s="33" t="str">
        <f t="shared" si="2"/>
        <v>Tidak Tuntas</v>
      </c>
      <c r="E68" s="31">
        <v>88</v>
      </c>
      <c r="F68" s="33" t="str">
        <f t="shared" si="3"/>
        <v>Tuntas</v>
      </c>
      <c r="G68" s="35" t="s">
        <v>380</v>
      </c>
    </row>
    <row r="69" spans="1:7" ht="15.75" thickBot="1" x14ac:dyDescent="0.3">
      <c r="A69" s="31">
        <v>15</v>
      </c>
      <c r="B69" s="45" t="s">
        <v>381</v>
      </c>
      <c r="C69" s="32">
        <v>33.333333333333329</v>
      </c>
      <c r="D69" s="33" t="str">
        <f t="shared" si="2"/>
        <v>Tidak Tuntas</v>
      </c>
      <c r="E69" s="31">
        <v>76</v>
      </c>
      <c r="F69" s="33" t="str">
        <f t="shared" si="3"/>
        <v>Tuntas</v>
      </c>
      <c r="G69" s="35" t="s">
        <v>382</v>
      </c>
    </row>
    <row r="70" spans="1:7" ht="15.75" thickBot="1" x14ac:dyDescent="0.3">
      <c r="A70" s="31">
        <v>16</v>
      </c>
      <c r="B70" s="45" t="s">
        <v>383</v>
      </c>
      <c r="C70" s="32">
        <v>26.666666666666668</v>
      </c>
      <c r="D70" s="33" t="str">
        <f t="shared" si="2"/>
        <v>Tidak Tuntas</v>
      </c>
      <c r="E70" s="31">
        <v>68</v>
      </c>
      <c r="F70" s="33" t="str">
        <f t="shared" si="3"/>
        <v>Tidak Tuntas</v>
      </c>
      <c r="G70" s="35" t="s">
        <v>384</v>
      </c>
    </row>
    <row r="71" spans="1:7" ht="15.75" thickBot="1" x14ac:dyDescent="0.3">
      <c r="A71" s="31">
        <v>17</v>
      </c>
      <c r="B71" s="45" t="s">
        <v>385</v>
      </c>
      <c r="C71" s="32">
        <v>53.333333333333336</v>
      </c>
      <c r="D71" s="33" t="str">
        <f t="shared" si="2"/>
        <v>Tidak Tuntas</v>
      </c>
      <c r="E71" s="31">
        <v>96</v>
      </c>
      <c r="F71" s="33" t="str">
        <f t="shared" si="3"/>
        <v>Tuntas</v>
      </c>
      <c r="G71" s="35" t="s">
        <v>386</v>
      </c>
    </row>
    <row r="72" spans="1:7" ht="15.75" thickBot="1" x14ac:dyDescent="0.3">
      <c r="A72" s="31">
        <v>18</v>
      </c>
      <c r="B72" s="45" t="s">
        <v>387</v>
      </c>
      <c r="C72" s="32">
        <v>53.333333333333336</v>
      </c>
      <c r="D72" s="33" t="str">
        <f t="shared" si="2"/>
        <v>Tidak Tuntas</v>
      </c>
      <c r="E72" s="31">
        <v>84</v>
      </c>
      <c r="F72" s="33" t="str">
        <f t="shared" si="3"/>
        <v>Tuntas</v>
      </c>
      <c r="G72" s="35" t="s">
        <v>388</v>
      </c>
    </row>
    <row r="73" spans="1:7" ht="15.75" thickBot="1" x14ac:dyDescent="0.3">
      <c r="A73" s="31">
        <v>19</v>
      </c>
      <c r="B73" s="29" t="s">
        <v>389</v>
      </c>
      <c r="C73" s="32">
        <v>46.666666666666664</v>
      </c>
      <c r="D73" s="33" t="str">
        <f t="shared" si="2"/>
        <v>Tidak Tuntas</v>
      </c>
      <c r="E73" s="31">
        <v>88</v>
      </c>
      <c r="F73" s="33" t="str">
        <f t="shared" si="3"/>
        <v>Tuntas</v>
      </c>
      <c r="G73" s="35" t="s">
        <v>390</v>
      </c>
    </row>
    <row r="74" spans="1:7" ht="15.75" thickBot="1" x14ac:dyDescent="0.3">
      <c r="A74" s="31">
        <v>20</v>
      </c>
      <c r="B74" s="45" t="s">
        <v>391</v>
      </c>
      <c r="C74" s="32">
        <v>46.666666666666664</v>
      </c>
      <c r="D74" s="33" t="str">
        <f t="shared" si="2"/>
        <v>Tidak Tuntas</v>
      </c>
      <c r="E74" s="31">
        <v>68</v>
      </c>
      <c r="F74" s="33" t="str">
        <f t="shared" si="3"/>
        <v>Tidak Tuntas</v>
      </c>
      <c r="G74" s="35" t="s">
        <v>392</v>
      </c>
    </row>
    <row r="75" spans="1:7" ht="15.75" thickBot="1" x14ac:dyDescent="0.3">
      <c r="A75" s="31">
        <v>21</v>
      </c>
      <c r="B75" s="45" t="s">
        <v>393</v>
      </c>
      <c r="C75" s="32">
        <v>40</v>
      </c>
      <c r="D75" s="33" t="str">
        <f t="shared" si="2"/>
        <v>Tidak Tuntas</v>
      </c>
      <c r="E75" s="31">
        <v>80</v>
      </c>
      <c r="F75" s="33" t="str">
        <f t="shared" si="3"/>
        <v>Tuntas</v>
      </c>
      <c r="G75" s="35" t="s">
        <v>394</v>
      </c>
    </row>
    <row r="76" spans="1:7" ht="15.75" thickBot="1" x14ac:dyDescent="0.3">
      <c r="A76" s="31">
        <v>22</v>
      </c>
      <c r="B76" s="45" t="s">
        <v>395</v>
      </c>
      <c r="C76" s="32">
        <v>40</v>
      </c>
      <c r="D76" s="33" t="str">
        <f t="shared" si="2"/>
        <v>Tidak Tuntas</v>
      </c>
      <c r="E76" s="31">
        <v>92</v>
      </c>
      <c r="F76" s="33" t="str">
        <f t="shared" si="3"/>
        <v>Tuntas</v>
      </c>
      <c r="G76" s="35" t="s">
        <v>396</v>
      </c>
    </row>
    <row r="77" spans="1:7" ht="15.75" thickBot="1" x14ac:dyDescent="0.3">
      <c r="A77" s="31">
        <v>23</v>
      </c>
      <c r="B77" s="45" t="s">
        <v>397</v>
      </c>
      <c r="C77" s="32">
        <v>46.666666666666664</v>
      </c>
      <c r="D77" s="33" t="str">
        <f t="shared" si="2"/>
        <v>Tidak Tuntas</v>
      </c>
      <c r="E77" s="31">
        <v>92</v>
      </c>
      <c r="F77" s="33" t="str">
        <f t="shared" si="3"/>
        <v>Tuntas</v>
      </c>
      <c r="G77" s="35" t="s">
        <v>398</v>
      </c>
    </row>
    <row r="78" spans="1:7" ht="15.75" thickBot="1" x14ac:dyDescent="0.3">
      <c r="A78" s="31">
        <v>24</v>
      </c>
      <c r="B78" s="45" t="s">
        <v>399</v>
      </c>
      <c r="C78" s="32">
        <v>53.333333333333336</v>
      </c>
      <c r="D78" s="33" t="str">
        <f t="shared" si="2"/>
        <v>Tidak Tuntas</v>
      </c>
      <c r="E78" s="31">
        <v>80</v>
      </c>
      <c r="F78" s="33" t="str">
        <f t="shared" si="3"/>
        <v>Tuntas</v>
      </c>
      <c r="G78" s="35" t="s">
        <v>400</v>
      </c>
    </row>
    <row r="79" spans="1:7" ht="15.75" thickBot="1" x14ac:dyDescent="0.3">
      <c r="A79" s="31">
        <v>25</v>
      </c>
      <c r="B79" s="45" t="s">
        <v>401</v>
      </c>
      <c r="C79" s="32">
        <v>40</v>
      </c>
      <c r="D79" s="33" t="str">
        <f t="shared" si="2"/>
        <v>Tidak Tuntas</v>
      </c>
      <c r="E79" s="31">
        <v>84</v>
      </c>
      <c r="F79" s="33" t="str">
        <f t="shared" si="3"/>
        <v>Tuntas</v>
      </c>
      <c r="G79" s="35" t="s">
        <v>402</v>
      </c>
    </row>
    <row r="80" spans="1:7" ht="15.75" thickBot="1" x14ac:dyDescent="0.3">
      <c r="A80" s="31">
        <v>26</v>
      </c>
      <c r="B80" s="45" t="s">
        <v>403</v>
      </c>
      <c r="C80" s="32">
        <v>46.666666666666664</v>
      </c>
      <c r="D80" s="33" t="str">
        <f t="shared" si="2"/>
        <v>Tidak Tuntas</v>
      </c>
      <c r="E80" s="31">
        <v>92</v>
      </c>
      <c r="F80" s="33" t="str">
        <f t="shared" si="3"/>
        <v>Tuntas</v>
      </c>
      <c r="G80" s="35" t="s">
        <v>404</v>
      </c>
    </row>
    <row r="81" spans="1:7" ht="15.75" thickBot="1" x14ac:dyDescent="0.3">
      <c r="A81" s="31">
        <v>27</v>
      </c>
      <c r="B81" s="45" t="s">
        <v>405</v>
      </c>
      <c r="C81" s="32">
        <v>33.333333333333329</v>
      </c>
      <c r="D81" s="33" t="str">
        <f t="shared" si="2"/>
        <v>Tidak Tuntas</v>
      </c>
      <c r="E81" s="31">
        <v>80</v>
      </c>
      <c r="F81" s="33" t="str">
        <f t="shared" si="3"/>
        <v>Tuntas</v>
      </c>
      <c r="G81" s="35" t="s">
        <v>406</v>
      </c>
    </row>
    <row r="82" spans="1:7" ht="15.75" thickBot="1" x14ac:dyDescent="0.3">
      <c r="A82" s="31">
        <v>28</v>
      </c>
      <c r="B82" s="45" t="s">
        <v>407</v>
      </c>
      <c r="C82" s="32">
        <v>46.666666666666664</v>
      </c>
      <c r="D82" s="33" t="str">
        <f t="shared" si="2"/>
        <v>Tidak Tuntas</v>
      </c>
      <c r="E82" s="31">
        <v>88</v>
      </c>
      <c r="F82" s="33" t="str">
        <f t="shared" si="3"/>
        <v>Tuntas</v>
      </c>
      <c r="G82" s="35" t="s">
        <v>408</v>
      </c>
    </row>
    <row r="83" spans="1:7" ht="15.75" thickBot="1" x14ac:dyDescent="0.3">
      <c r="A83" s="31">
        <v>29</v>
      </c>
      <c r="B83" s="45" t="s">
        <v>409</v>
      </c>
      <c r="C83" s="32">
        <v>53.333333333333336</v>
      </c>
      <c r="D83" s="33" t="str">
        <f t="shared" si="2"/>
        <v>Tidak Tuntas</v>
      </c>
      <c r="E83" s="31">
        <v>88</v>
      </c>
      <c r="F83" s="33" t="str">
        <f t="shared" si="3"/>
        <v>Tuntas</v>
      </c>
      <c r="G83" s="35" t="s">
        <v>396</v>
      </c>
    </row>
    <row r="84" spans="1:7" ht="15.75" thickBot="1" x14ac:dyDescent="0.3">
      <c r="A84" s="31">
        <v>30</v>
      </c>
      <c r="B84" s="45" t="s">
        <v>410</v>
      </c>
      <c r="C84" s="32">
        <v>53.333333333333336</v>
      </c>
      <c r="D84" s="33" t="str">
        <f t="shared" si="2"/>
        <v>Tidak Tuntas</v>
      </c>
      <c r="E84" s="31">
        <v>92</v>
      </c>
      <c r="F84" s="33" t="str">
        <f t="shared" si="3"/>
        <v>Tuntas</v>
      </c>
      <c r="G84" s="35" t="s">
        <v>411</v>
      </c>
    </row>
    <row r="85" spans="1:7" ht="15.75" thickBot="1" x14ac:dyDescent="0.3">
      <c r="A85" s="31">
        <v>31</v>
      </c>
      <c r="B85" s="45" t="s">
        <v>412</v>
      </c>
      <c r="C85" s="32">
        <v>60</v>
      </c>
      <c r="D85" s="33" t="str">
        <f t="shared" si="2"/>
        <v>Tidak Tuntas</v>
      </c>
      <c r="E85" s="31">
        <v>88</v>
      </c>
      <c r="F85" s="33" t="str">
        <f t="shared" si="3"/>
        <v>Tuntas</v>
      </c>
      <c r="G85" s="35" t="s">
        <v>413</v>
      </c>
    </row>
    <row r="86" spans="1:7" ht="15.75" thickBot="1" x14ac:dyDescent="0.3">
      <c r="A86" s="31">
        <v>32</v>
      </c>
      <c r="B86" s="45" t="s">
        <v>414</v>
      </c>
      <c r="C86" s="32">
        <v>26.666666666666668</v>
      </c>
      <c r="D86" s="33" t="str">
        <f t="shared" si="2"/>
        <v>Tidak Tuntas</v>
      </c>
      <c r="E86" s="31">
        <v>68</v>
      </c>
      <c r="F86" s="33" t="str">
        <f t="shared" si="3"/>
        <v>Tidak Tuntas</v>
      </c>
      <c r="G86" s="35" t="s">
        <v>415</v>
      </c>
    </row>
    <row r="87" spans="1:7" ht="15.75" thickBot="1" x14ac:dyDescent="0.3">
      <c r="A87" s="31">
        <v>33</v>
      </c>
      <c r="B87" s="45" t="s">
        <v>416</v>
      </c>
      <c r="C87" s="32">
        <v>33.333333333333329</v>
      </c>
      <c r="D87" s="33" t="str">
        <f t="shared" si="2"/>
        <v>Tidak Tuntas</v>
      </c>
      <c r="E87" s="31">
        <v>84</v>
      </c>
      <c r="F87" s="33" t="str">
        <f t="shared" si="3"/>
        <v>Tuntas</v>
      </c>
      <c r="G87" s="35" t="s">
        <v>417</v>
      </c>
    </row>
    <row r="88" spans="1:7" ht="15.75" thickBot="1" x14ac:dyDescent="0.3">
      <c r="A88" s="31">
        <v>34</v>
      </c>
      <c r="B88" s="45" t="s">
        <v>418</v>
      </c>
      <c r="C88" s="32">
        <v>46.666666666666664</v>
      </c>
      <c r="D88" s="33" t="str">
        <f t="shared" si="2"/>
        <v>Tidak Tuntas</v>
      </c>
      <c r="E88" s="31">
        <v>88</v>
      </c>
      <c r="F88" s="33" t="str">
        <f t="shared" si="3"/>
        <v>Tuntas</v>
      </c>
      <c r="G88" s="35" t="s">
        <v>419</v>
      </c>
    </row>
    <row r="89" spans="1:7" ht="15.75" thickBot="1" x14ac:dyDescent="0.3">
      <c r="A89" s="31">
        <v>35</v>
      </c>
      <c r="B89" s="45" t="s">
        <v>420</v>
      </c>
      <c r="C89" s="32">
        <v>46.666666666666664</v>
      </c>
      <c r="D89" s="33" t="str">
        <f t="shared" si="2"/>
        <v>Tidak Tuntas</v>
      </c>
      <c r="E89" s="31">
        <v>80</v>
      </c>
      <c r="F89" s="33" t="str">
        <f t="shared" si="3"/>
        <v>Tuntas</v>
      </c>
      <c r="G89" s="35" t="s">
        <v>421</v>
      </c>
    </row>
    <row r="90" spans="1:7" x14ac:dyDescent="0.25">
      <c r="A90" s="46"/>
      <c r="B90" s="27" t="s">
        <v>29</v>
      </c>
      <c r="C90" s="36">
        <f>SUM(C55:C89)</f>
        <v>1586.6666666666665</v>
      </c>
      <c r="D90" s="27"/>
      <c r="E90" s="37">
        <f>SUM(E55:E89)</f>
        <v>2928</v>
      </c>
      <c r="F90" s="27"/>
    </row>
    <row r="91" spans="1:7" x14ac:dyDescent="0.25">
      <c r="A91" s="46"/>
      <c r="B91" s="27" t="s">
        <v>340</v>
      </c>
      <c r="C91" s="38">
        <f>AVERAGE(C55:C89)</f>
        <v>45.333333333333329</v>
      </c>
      <c r="D91" s="27"/>
      <c r="E91" s="37">
        <f>AVERAGE(E55:E89)</f>
        <v>83.657142857142858</v>
      </c>
      <c r="F91" s="27"/>
    </row>
    <row r="92" spans="1:7" x14ac:dyDescent="0.25">
      <c r="A92" s="46"/>
      <c r="B92" s="27" t="s">
        <v>422</v>
      </c>
      <c r="C92" s="36">
        <f>MAX(C55:C89)</f>
        <v>60</v>
      </c>
      <c r="D92" s="27"/>
      <c r="E92" s="37">
        <f>MAX(E55:E89)</f>
        <v>96</v>
      </c>
      <c r="F92" s="27"/>
    </row>
    <row r="93" spans="1:7" x14ac:dyDescent="0.25">
      <c r="A93" s="46"/>
      <c r="B93" s="27" t="s">
        <v>423</v>
      </c>
      <c r="C93" s="36">
        <f>MIN(C55:C89)</f>
        <v>26.666666666666668</v>
      </c>
      <c r="D93" s="27"/>
      <c r="E93" s="37">
        <f>MIN(E55:E89)</f>
        <v>68</v>
      </c>
      <c r="F93" s="27"/>
    </row>
    <row r="94" spans="1:7" x14ac:dyDescent="0.25">
      <c r="A94" s="46"/>
      <c r="B94" s="27" t="s">
        <v>341</v>
      </c>
      <c r="C94" s="27">
        <f>COUNTIF(D55:D197,"Tuntas")</f>
        <v>0</v>
      </c>
      <c r="D94" s="27"/>
      <c r="E94" s="39">
        <f>COUNTIF(F55:F89,"Tuntas")</f>
        <v>31</v>
      </c>
      <c r="F94" s="27"/>
    </row>
    <row r="95" spans="1:7" x14ac:dyDescent="0.25">
      <c r="A95" s="46"/>
      <c r="B95" s="27" t="s">
        <v>342</v>
      </c>
      <c r="C95" s="27">
        <f>COUNTIF(D55:D89,"Tidak Tuntas")</f>
        <v>35</v>
      </c>
      <c r="D95" s="27"/>
      <c r="E95" s="39">
        <f>COUNTIF(F55:F89,"Tidak Tuntas")</f>
        <v>4</v>
      </c>
      <c r="F95" s="27"/>
    </row>
    <row r="96" spans="1:7" x14ac:dyDescent="0.25">
      <c r="A96" s="46"/>
      <c r="B96" s="27" t="s">
        <v>343</v>
      </c>
      <c r="C96" s="27">
        <f>C94/35*100</f>
        <v>0</v>
      </c>
      <c r="D96" s="27"/>
      <c r="E96" s="40">
        <f>E94/35*100</f>
        <v>88.571428571428569</v>
      </c>
      <c r="F96" s="27"/>
    </row>
    <row r="97" spans="1:7" x14ac:dyDescent="0.25">
      <c r="A97" s="46"/>
      <c r="B97" s="27" t="s">
        <v>344</v>
      </c>
      <c r="C97" s="27">
        <f>C95/35*100</f>
        <v>100</v>
      </c>
      <c r="D97" s="27"/>
      <c r="E97" s="40">
        <f>E95/35*100</f>
        <v>11.428571428571429</v>
      </c>
      <c r="F97" s="27"/>
    </row>
    <row r="98" spans="1:7" x14ac:dyDescent="0.25">
      <c r="A98" s="46"/>
      <c r="E98" s="41"/>
    </row>
    <row r="99" spans="1:7" x14ac:dyDescent="0.25">
      <c r="A99" s="46"/>
      <c r="B99" s="154" t="s">
        <v>345</v>
      </c>
      <c r="C99" s="163" t="s">
        <v>346</v>
      </c>
      <c r="D99" s="163"/>
      <c r="E99" s="155" t="s">
        <v>347</v>
      </c>
    </row>
    <row r="100" spans="1:7" x14ac:dyDescent="0.25">
      <c r="A100" s="46"/>
      <c r="B100" s="154"/>
      <c r="C100" s="164" t="s">
        <v>348</v>
      </c>
      <c r="D100" s="164"/>
      <c r="E100" s="155"/>
    </row>
    <row r="101" spans="1:7" x14ac:dyDescent="0.25">
      <c r="B101" s="154" t="s">
        <v>349</v>
      </c>
      <c r="C101" s="42">
        <v>31</v>
      </c>
      <c r="D101" s="155" t="s">
        <v>347</v>
      </c>
    </row>
    <row r="102" spans="1:7" x14ac:dyDescent="0.25">
      <c r="B102" s="154"/>
      <c r="C102" s="41">
        <v>35</v>
      </c>
      <c r="D102" s="155"/>
    </row>
    <row r="103" spans="1:7" x14ac:dyDescent="0.25">
      <c r="B103" s="43" t="s">
        <v>349</v>
      </c>
      <c r="C103" s="44" t="s">
        <v>424</v>
      </c>
      <c r="D103" s="156" t="s">
        <v>351</v>
      </c>
      <c r="E103" s="156"/>
    </row>
    <row r="104" spans="1:7" x14ac:dyDescent="0.25">
      <c r="B104" s="43"/>
      <c r="C104" s="44"/>
      <c r="D104" s="47"/>
      <c r="E104" s="47"/>
    </row>
    <row r="106" spans="1:7" x14ac:dyDescent="0.25">
      <c r="A106" s="157" t="s">
        <v>425</v>
      </c>
      <c r="B106" s="158"/>
      <c r="C106" s="158"/>
      <c r="D106" s="158"/>
      <c r="E106" s="158"/>
      <c r="F106" s="159"/>
    </row>
    <row r="107" spans="1:7" x14ac:dyDescent="0.25">
      <c r="A107" s="160"/>
      <c r="B107" s="161"/>
      <c r="C107" s="161"/>
      <c r="D107" s="161"/>
      <c r="E107" s="161"/>
      <c r="F107" s="162"/>
    </row>
    <row r="108" spans="1:7" ht="26.25" thickBot="1" x14ac:dyDescent="0.3">
      <c r="A108" s="29" t="s">
        <v>267</v>
      </c>
      <c r="B108" s="29" t="s">
        <v>268</v>
      </c>
      <c r="C108" s="30" t="s">
        <v>269</v>
      </c>
      <c r="D108" s="29" t="s">
        <v>151</v>
      </c>
      <c r="E108" s="30" t="s">
        <v>270</v>
      </c>
      <c r="F108" s="29" t="s">
        <v>264</v>
      </c>
    </row>
    <row r="109" spans="1:7" ht="15.75" thickBot="1" x14ac:dyDescent="0.3">
      <c r="A109" s="31">
        <v>1</v>
      </c>
      <c r="B109" s="45" t="s">
        <v>426</v>
      </c>
      <c r="C109" s="32">
        <v>46.666666666666664</v>
      </c>
      <c r="D109" s="33" t="str">
        <f t="shared" ref="D109:D144" si="4">IF(C109&lt;75,"Tidak Tuntas",IF(C109&gt;75,"Tuntas"))</f>
        <v>Tidak Tuntas</v>
      </c>
      <c r="E109" s="31">
        <v>80</v>
      </c>
      <c r="F109" s="33" t="str">
        <f t="shared" ref="F109:F144" si="5">IF(E109&lt;75,"Tidak Tuntas",IF(E109&gt;75,"Tuntas"))</f>
        <v>Tuntas</v>
      </c>
      <c r="G109" s="34" t="s">
        <v>427</v>
      </c>
    </row>
    <row r="110" spans="1:7" ht="15.75" thickBot="1" x14ac:dyDescent="0.3">
      <c r="A110" s="31">
        <v>2</v>
      </c>
      <c r="B110" s="45" t="s">
        <v>428</v>
      </c>
      <c r="C110" s="32">
        <v>40</v>
      </c>
      <c r="D110" s="33" t="str">
        <f t="shared" si="4"/>
        <v>Tidak Tuntas</v>
      </c>
      <c r="E110" s="31">
        <v>80</v>
      </c>
      <c r="F110" s="33" t="str">
        <f t="shared" si="5"/>
        <v>Tuntas</v>
      </c>
      <c r="G110" s="35" t="s">
        <v>429</v>
      </c>
    </row>
    <row r="111" spans="1:7" ht="15.75" thickBot="1" x14ac:dyDescent="0.3">
      <c r="A111" s="31">
        <v>3</v>
      </c>
      <c r="B111" s="45" t="s">
        <v>430</v>
      </c>
      <c r="C111" s="32">
        <v>46.666666666666664</v>
      </c>
      <c r="D111" s="33" t="str">
        <f t="shared" si="4"/>
        <v>Tidak Tuntas</v>
      </c>
      <c r="E111" s="31">
        <v>76</v>
      </c>
      <c r="F111" s="33" t="str">
        <f t="shared" si="5"/>
        <v>Tuntas</v>
      </c>
      <c r="G111" s="35" t="s">
        <v>431</v>
      </c>
    </row>
    <row r="112" spans="1:7" ht="15.75" thickBot="1" x14ac:dyDescent="0.3">
      <c r="A112" s="31">
        <v>4</v>
      </c>
      <c r="B112" s="45" t="s">
        <v>432</v>
      </c>
      <c r="C112" s="32">
        <v>60</v>
      </c>
      <c r="D112" s="33" t="str">
        <f t="shared" si="4"/>
        <v>Tidak Tuntas</v>
      </c>
      <c r="E112" s="31">
        <v>92</v>
      </c>
      <c r="F112" s="33" t="str">
        <f t="shared" si="5"/>
        <v>Tuntas</v>
      </c>
      <c r="G112" s="35" t="s">
        <v>433</v>
      </c>
    </row>
    <row r="113" spans="1:7" ht="15.75" thickBot="1" x14ac:dyDescent="0.3">
      <c r="A113" s="31">
        <v>5</v>
      </c>
      <c r="B113" s="29" t="s">
        <v>434</v>
      </c>
      <c r="C113" s="32">
        <v>40</v>
      </c>
      <c r="D113" s="33" t="str">
        <f t="shared" si="4"/>
        <v>Tidak Tuntas</v>
      </c>
      <c r="E113" s="31">
        <v>72</v>
      </c>
      <c r="F113" s="33" t="str">
        <f t="shared" si="5"/>
        <v>Tidak Tuntas</v>
      </c>
      <c r="G113" s="35" t="s">
        <v>435</v>
      </c>
    </row>
    <row r="114" spans="1:7" ht="15.75" thickBot="1" x14ac:dyDescent="0.3">
      <c r="A114" s="31">
        <v>6</v>
      </c>
      <c r="B114" s="45" t="s">
        <v>436</v>
      </c>
      <c r="C114" s="32">
        <v>33.333333333333329</v>
      </c>
      <c r="D114" s="33" t="str">
        <f t="shared" si="4"/>
        <v>Tidak Tuntas</v>
      </c>
      <c r="E114" s="31">
        <v>76</v>
      </c>
      <c r="F114" s="33" t="str">
        <f t="shared" si="5"/>
        <v>Tuntas</v>
      </c>
      <c r="G114" s="35" t="s">
        <v>437</v>
      </c>
    </row>
    <row r="115" spans="1:7" ht="15.75" thickBot="1" x14ac:dyDescent="0.3">
      <c r="A115" s="31">
        <v>7</v>
      </c>
      <c r="B115" s="45" t="s">
        <v>438</v>
      </c>
      <c r="C115" s="32">
        <v>46.666666666666664</v>
      </c>
      <c r="D115" s="33" t="str">
        <f t="shared" si="4"/>
        <v>Tidak Tuntas</v>
      </c>
      <c r="E115" s="31">
        <v>84</v>
      </c>
      <c r="F115" s="33" t="str">
        <f t="shared" si="5"/>
        <v>Tuntas</v>
      </c>
      <c r="G115" s="35" t="s">
        <v>439</v>
      </c>
    </row>
    <row r="116" spans="1:7" ht="15.75" thickBot="1" x14ac:dyDescent="0.3">
      <c r="A116" s="31">
        <v>8</v>
      </c>
      <c r="B116" s="29" t="s">
        <v>440</v>
      </c>
      <c r="C116" s="32">
        <v>53.333333333333336</v>
      </c>
      <c r="D116" s="33" t="str">
        <f t="shared" si="4"/>
        <v>Tidak Tuntas</v>
      </c>
      <c r="E116" s="31">
        <v>88</v>
      </c>
      <c r="F116" s="33" t="str">
        <f t="shared" si="5"/>
        <v>Tuntas</v>
      </c>
      <c r="G116" s="35" t="s">
        <v>441</v>
      </c>
    </row>
    <row r="117" spans="1:7" ht="15.75" thickBot="1" x14ac:dyDescent="0.3">
      <c r="A117" s="31">
        <v>9</v>
      </c>
      <c r="B117" s="45" t="s">
        <v>442</v>
      </c>
      <c r="C117" s="32">
        <v>46.666666666666664</v>
      </c>
      <c r="D117" s="33" t="str">
        <f t="shared" si="4"/>
        <v>Tidak Tuntas</v>
      </c>
      <c r="E117" s="31">
        <v>88</v>
      </c>
      <c r="F117" s="33" t="str">
        <f t="shared" si="5"/>
        <v>Tuntas</v>
      </c>
      <c r="G117" s="35" t="s">
        <v>443</v>
      </c>
    </row>
    <row r="118" spans="1:7" ht="15.75" thickBot="1" x14ac:dyDescent="0.3">
      <c r="A118" s="31">
        <v>10</v>
      </c>
      <c r="B118" s="45" t="s">
        <v>444</v>
      </c>
      <c r="C118" s="32">
        <v>53.333333333333336</v>
      </c>
      <c r="D118" s="33" t="str">
        <f t="shared" si="4"/>
        <v>Tidak Tuntas</v>
      </c>
      <c r="E118" s="31">
        <v>80</v>
      </c>
      <c r="F118" s="33" t="str">
        <f t="shared" si="5"/>
        <v>Tuntas</v>
      </c>
      <c r="G118" s="35" t="s">
        <v>445</v>
      </c>
    </row>
    <row r="119" spans="1:7" ht="15.75" thickBot="1" x14ac:dyDescent="0.3">
      <c r="A119" s="31">
        <v>11</v>
      </c>
      <c r="B119" s="45" t="s">
        <v>446</v>
      </c>
      <c r="C119" s="32">
        <v>46.666666666666664</v>
      </c>
      <c r="D119" s="33" t="str">
        <f t="shared" si="4"/>
        <v>Tidak Tuntas</v>
      </c>
      <c r="E119" s="31">
        <v>92</v>
      </c>
      <c r="F119" s="33" t="str">
        <f t="shared" si="5"/>
        <v>Tuntas</v>
      </c>
      <c r="G119" s="35" t="s">
        <v>447</v>
      </c>
    </row>
    <row r="120" spans="1:7" ht="15.75" thickBot="1" x14ac:dyDescent="0.3">
      <c r="A120" s="31">
        <v>12</v>
      </c>
      <c r="B120" s="45" t="s">
        <v>448</v>
      </c>
      <c r="C120" s="32">
        <v>53.333333333333336</v>
      </c>
      <c r="D120" s="33" t="str">
        <f t="shared" si="4"/>
        <v>Tidak Tuntas</v>
      </c>
      <c r="E120" s="31">
        <v>80</v>
      </c>
      <c r="F120" s="33" t="str">
        <f t="shared" si="5"/>
        <v>Tuntas</v>
      </c>
      <c r="G120" s="35" t="s">
        <v>449</v>
      </c>
    </row>
    <row r="121" spans="1:7" ht="15.75" thickBot="1" x14ac:dyDescent="0.3">
      <c r="A121" s="31">
        <v>13</v>
      </c>
      <c r="B121" s="45" t="s">
        <v>450</v>
      </c>
      <c r="C121" s="32">
        <v>46.666666666666664</v>
      </c>
      <c r="D121" s="33" t="str">
        <f t="shared" si="4"/>
        <v>Tidak Tuntas</v>
      </c>
      <c r="E121" s="31">
        <v>84</v>
      </c>
      <c r="F121" s="33" t="str">
        <f t="shared" si="5"/>
        <v>Tuntas</v>
      </c>
      <c r="G121" s="35" t="s">
        <v>451</v>
      </c>
    </row>
    <row r="122" spans="1:7" ht="15.75" thickBot="1" x14ac:dyDescent="0.3">
      <c r="A122" s="31">
        <v>14</v>
      </c>
      <c r="B122" s="29" t="s">
        <v>452</v>
      </c>
      <c r="C122" s="32">
        <v>26.666666666666668</v>
      </c>
      <c r="D122" s="33" t="str">
        <f t="shared" si="4"/>
        <v>Tidak Tuntas</v>
      </c>
      <c r="E122" s="31">
        <v>88</v>
      </c>
      <c r="F122" s="33" t="str">
        <f t="shared" si="5"/>
        <v>Tuntas</v>
      </c>
      <c r="G122" s="35" t="s">
        <v>453</v>
      </c>
    </row>
    <row r="123" spans="1:7" ht="15.75" thickBot="1" x14ac:dyDescent="0.3">
      <c r="A123" s="31">
        <v>15</v>
      </c>
      <c r="B123" s="45" t="s">
        <v>454</v>
      </c>
      <c r="C123" s="32">
        <v>46.666666666666664</v>
      </c>
      <c r="D123" s="33" t="str">
        <f t="shared" si="4"/>
        <v>Tidak Tuntas</v>
      </c>
      <c r="E123" s="31">
        <v>84</v>
      </c>
      <c r="F123" s="33" t="str">
        <f t="shared" si="5"/>
        <v>Tuntas</v>
      </c>
      <c r="G123" s="35" t="s">
        <v>455</v>
      </c>
    </row>
    <row r="124" spans="1:7" ht="15.75" thickBot="1" x14ac:dyDescent="0.3">
      <c r="A124" s="31">
        <v>16</v>
      </c>
      <c r="B124" s="45" t="s">
        <v>456</v>
      </c>
      <c r="C124" s="32">
        <v>53.333333333333336</v>
      </c>
      <c r="D124" s="33" t="str">
        <f t="shared" si="4"/>
        <v>Tidak Tuntas</v>
      </c>
      <c r="E124" s="31">
        <v>80</v>
      </c>
      <c r="F124" s="33" t="str">
        <f t="shared" si="5"/>
        <v>Tuntas</v>
      </c>
      <c r="G124" s="35" t="s">
        <v>457</v>
      </c>
    </row>
    <row r="125" spans="1:7" ht="15.75" thickBot="1" x14ac:dyDescent="0.3">
      <c r="A125" s="31">
        <v>17</v>
      </c>
      <c r="B125" s="29" t="s">
        <v>458</v>
      </c>
      <c r="C125" s="32">
        <v>53.333333333333336</v>
      </c>
      <c r="D125" s="33" t="str">
        <f t="shared" si="4"/>
        <v>Tidak Tuntas</v>
      </c>
      <c r="E125" s="31">
        <v>88</v>
      </c>
      <c r="F125" s="33" t="str">
        <f t="shared" si="5"/>
        <v>Tuntas</v>
      </c>
      <c r="G125" s="35" t="s">
        <v>459</v>
      </c>
    </row>
    <row r="126" spans="1:7" ht="15.75" thickBot="1" x14ac:dyDescent="0.3">
      <c r="A126" s="31">
        <v>18</v>
      </c>
      <c r="B126" s="45" t="s">
        <v>460</v>
      </c>
      <c r="C126" s="32">
        <v>33.333333333333329</v>
      </c>
      <c r="D126" s="33" t="str">
        <f t="shared" si="4"/>
        <v>Tidak Tuntas</v>
      </c>
      <c r="E126" s="31">
        <v>72</v>
      </c>
      <c r="F126" s="33" t="str">
        <f t="shared" si="5"/>
        <v>Tidak Tuntas</v>
      </c>
      <c r="G126" s="35" t="s">
        <v>461</v>
      </c>
    </row>
    <row r="127" spans="1:7" ht="15.75" thickBot="1" x14ac:dyDescent="0.3">
      <c r="A127" s="31">
        <v>19</v>
      </c>
      <c r="B127" s="45" t="s">
        <v>462</v>
      </c>
      <c r="C127" s="32">
        <v>53.333333333333336</v>
      </c>
      <c r="D127" s="33" t="str">
        <f t="shared" si="4"/>
        <v>Tidak Tuntas</v>
      </c>
      <c r="E127" s="31">
        <v>88</v>
      </c>
      <c r="F127" s="33" t="str">
        <f t="shared" si="5"/>
        <v>Tuntas</v>
      </c>
      <c r="G127" s="35" t="s">
        <v>463</v>
      </c>
    </row>
    <row r="128" spans="1:7" ht="15.75" thickBot="1" x14ac:dyDescent="0.3">
      <c r="A128" s="31">
        <v>20</v>
      </c>
      <c r="B128" s="45" t="s">
        <v>464</v>
      </c>
      <c r="C128" s="32">
        <v>53.333333333333336</v>
      </c>
      <c r="D128" s="33" t="str">
        <f t="shared" si="4"/>
        <v>Tidak Tuntas</v>
      </c>
      <c r="E128" s="31">
        <v>84</v>
      </c>
      <c r="F128" s="33" t="str">
        <f t="shared" si="5"/>
        <v>Tuntas</v>
      </c>
      <c r="G128" s="35" t="s">
        <v>465</v>
      </c>
    </row>
    <row r="129" spans="1:7" ht="15.75" thickBot="1" x14ac:dyDescent="0.3">
      <c r="A129" s="31">
        <v>21</v>
      </c>
      <c r="B129" s="45" t="s">
        <v>466</v>
      </c>
      <c r="C129" s="32">
        <v>53.333333333333336</v>
      </c>
      <c r="D129" s="33" t="str">
        <f t="shared" si="4"/>
        <v>Tidak Tuntas</v>
      </c>
      <c r="E129" s="31">
        <v>88</v>
      </c>
      <c r="F129" s="33" t="str">
        <f t="shared" si="5"/>
        <v>Tuntas</v>
      </c>
      <c r="G129" s="35" t="s">
        <v>467</v>
      </c>
    </row>
    <row r="130" spans="1:7" ht="15.75" thickBot="1" x14ac:dyDescent="0.3">
      <c r="A130" s="31">
        <v>22</v>
      </c>
      <c r="B130" s="29" t="s">
        <v>468</v>
      </c>
      <c r="C130" s="32">
        <v>46.666666666666664</v>
      </c>
      <c r="D130" s="33" t="str">
        <f t="shared" si="4"/>
        <v>Tidak Tuntas</v>
      </c>
      <c r="E130" s="31">
        <v>80</v>
      </c>
      <c r="F130" s="33" t="str">
        <f t="shared" si="5"/>
        <v>Tuntas</v>
      </c>
      <c r="G130" s="35" t="s">
        <v>469</v>
      </c>
    </row>
    <row r="131" spans="1:7" ht="15.75" thickBot="1" x14ac:dyDescent="0.3">
      <c r="A131" s="31">
        <v>23</v>
      </c>
      <c r="B131" s="45" t="s">
        <v>470</v>
      </c>
      <c r="C131" s="32">
        <v>40</v>
      </c>
      <c r="D131" s="33" t="str">
        <f t="shared" si="4"/>
        <v>Tidak Tuntas</v>
      </c>
      <c r="E131" s="31">
        <v>84</v>
      </c>
      <c r="F131" s="33" t="str">
        <f t="shared" si="5"/>
        <v>Tuntas</v>
      </c>
      <c r="G131" s="35" t="s">
        <v>471</v>
      </c>
    </row>
    <row r="132" spans="1:7" ht="15.75" thickBot="1" x14ac:dyDescent="0.3">
      <c r="A132" s="31">
        <v>24</v>
      </c>
      <c r="B132" s="45" t="s">
        <v>472</v>
      </c>
      <c r="C132" s="32">
        <v>53.333333333333336</v>
      </c>
      <c r="D132" s="33" t="str">
        <f t="shared" si="4"/>
        <v>Tidak Tuntas</v>
      </c>
      <c r="E132" s="31">
        <v>84</v>
      </c>
      <c r="F132" s="33" t="str">
        <f t="shared" si="5"/>
        <v>Tuntas</v>
      </c>
      <c r="G132" s="35" t="s">
        <v>473</v>
      </c>
    </row>
    <row r="133" spans="1:7" ht="15.75" thickBot="1" x14ac:dyDescent="0.3">
      <c r="A133" s="31">
        <v>25</v>
      </c>
      <c r="B133" s="45" t="s">
        <v>474</v>
      </c>
      <c r="C133" s="32">
        <v>53.333333333333336</v>
      </c>
      <c r="D133" s="33" t="str">
        <f t="shared" si="4"/>
        <v>Tidak Tuntas</v>
      </c>
      <c r="E133" s="31">
        <v>80</v>
      </c>
      <c r="F133" s="33" t="str">
        <f t="shared" si="5"/>
        <v>Tuntas</v>
      </c>
      <c r="G133" s="35" t="s">
        <v>475</v>
      </c>
    </row>
    <row r="134" spans="1:7" ht="15.75" thickBot="1" x14ac:dyDescent="0.3">
      <c r="A134" s="31">
        <v>26</v>
      </c>
      <c r="B134" s="45" t="s">
        <v>476</v>
      </c>
      <c r="C134" s="32">
        <v>40</v>
      </c>
      <c r="D134" s="33" t="str">
        <f t="shared" si="4"/>
        <v>Tidak Tuntas</v>
      </c>
      <c r="E134" s="31">
        <v>88</v>
      </c>
      <c r="F134" s="33" t="str">
        <f t="shared" si="5"/>
        <v>Tuntas</v>
      </c>
      <c r="G134" s="35" t="s">
        <v>477</v>
      </c>
    </row>
    <row r="135" spans="1:7" ht="15.75" thickBot="1" x14ac:dyDescent="0.3">
      <c r="A135" s="31">
        <v>27</v>
      </c>
      <c r="B135" s="45" t="s">
        <v>478</v>
      </c>
      <c r="C135" s="32">
        <v>40</v>
      </c>
      <c r="D135" s="33" t="str">
        <f t="shared" si="4"/>
        <v>Tidak Tuntas</v>
      </c>
      <c r="E135" s="31">
        <v>72</v>
      </c>
      <c r="F135" s="33" t="str">
        <f t="shared" si="5"/>
        <v>Tidak Tuntas</v>
      </c>
      <c r="G135" s="35" t="s">
        <v>479</v>
      </c>
    </row>
    <row r="136" spans="1:7" ht="15.75" thickBot="1" x14ac:dyDescent="0.3">
      <c r="A136" s="31">
        <v>28</v>
      </c>
      <c r="B136" s="29" t="s">
        <v>480</v>
      </c>
      <c r="C136" s="32">
        <v>46.666666666666664</v>
      </c>
      <c r="D136" s="33" t="str">
        <f t="shared" si="4"/>
        <v>Tidak Tuntas</v>
      </c>
      <c r="E136" s="31">
        <v>84</v>
      </c>
      <c r="F136" s="33" t="str">
        <f t="shared" si="5"/>
        <v>Tuntas</v>
      </c>
      <c r="G136" s="35" t="s">
        <v>481</v>
      </c>
    </row>
    <row r="137" spans="1:7" ht="15.75" thickBot="1" x14ac:dyDescent="0.3">
      <c r="A137" s="31">
        <v>29</v>
      </c>
      <c r="B137" s="45" t="s">
        <v>482</v>
      </c>
      <c r="C137" s="32">
        <v>46.666666666666664</v>
      </c>
      <c r="D137" s="33" t="str">
        <f t="shared" si="4"/>
        <v>Tidak Tuntas</v>
      </c>
      <c r="E137" s="31">
        <v>64</v>
      </c>
      <c r="F137" s="33" t="str">
        <f t="shared" si="5"/>
        <v>Tidak Tuntas</v>
      </c>
      <c r="G137" s="35" t="s">
        <v>483</v>
      </c>
    </row>
    <row r="138" spans="1:7" ht="15.75" thickBot="1" x14ac:dyDescent="0.3">
      <c r="A138" s="31">
        <v>30</v>
      </c>
      <c r="B138" s="45" t="s">
        <v>484</v>
      </c>
      <c r="C138" s="32">
        <v>46.666666666666664</v>
      </c>
      <c r="D138" s="33" t="str">
        <f t="shared" si="4"/>
        <v>Tidak Tuntas</v>
      </c>
      <c r="E138" s="31">
        <v>88</v>
      </c>
      <c r="F138" s="33" t="str">
        <f t="shared" si="5"/>
        <v>Tuntas</v>
      </c>
      <c r="G138" s="35" t="s">
        <v>485</v>
      </c>
    </row>
    <row r="139" spans="1:7" ht="15.75" thickBot="1" x14ac:dyDescent="0.3">
      <c r="A139" s="31">
        <v>31</v>
      </c>
      <c r="B139" s="45" t="s">
        <v>486</v>
      </c>
      <c r="C139" s="32">
        <v>53.333333333333336</v>
      </c>
      <c r="D139" s="33" t="str">
        <f t="shared" si="4"/>
        <v>Tidak Tuntas</v>
      </c>
      <c r="E139" s="31">
        <v>84</v>
      </c>
      <c r="F139" s="33" t="str">
        <f t="shared" si="5"/>
        <v>Tuntas</v>
      </c>
      <c r="G139" s="35" t="s">
        <v>487</v>
      </c>
    </row>
    <row r="140" spans="1:7" ht="15.75" thickBot="1" x14ac:dyDescent="0.3">
      <c r="A140" s="31">
        <v>32</v>
      </c>
      <c r="B140" s="29" t="s">
        <v>488</v>
      </c>
      <c r="C140" s="32">
        <v>40</v>
      </c>
      <c r="D140" s="33" t="str">
        <f t="shared" si="4"/>
        <v>Tidak Tuntas</v>
      </c>
      <c r="E140" s="31">
        <v>72</v>
      </c>
      <c r="F140" s="33" t="str">
        <f t="shared" si="5"/>
        <v>Tidak Tuntas</v>
      </c>
      <c r="G140" s="35" t="s">
        <v>489</v>
      </c>
    </row>
    <row r="141" spans="1:7" ht="15.75" thickBot="1" x14ac:dyDescent="0.3">
      <c r="A141" s="31">
        <v>33</v>
      </c>
      <c r="B141" s="45" t="s">
        <v>490</v>
      </c>
      <c r="C141" s="32">
        <v>46.666666666666664</v>
      </c>
      <c r="D141" s="33" t="str">
        <f t="shared" si="4"/>
        <v>Tidak Tuntas</v>
      </c>
      <c r="E141" s="31">
        <v>76</v>
      </c>
      <c r="F141" s="33" t="str">
        <f t="shared" si="5"/>
        <v>Tuntas</v>
      </c>
      <c r="G141" s="35" t="s">
        <v>491</v>
      </c>
    </row>
    <row r="142" spans="1:7" ht="15.75" thickBot="1" x14ac:dyDescent="0.3">
      <c r="A142" s="31">
        <v>34</v>
      </c>
      <c r="B142" s="45" t="s">
        <v>492</v>
      </c>
      <c r="C142" s="32">
        <v>46.666666666666664</v>
      </c>
      <c r="D142" s="33" t="str">
        <f t="shared" si="4"/>
        <v>Tidak Tuntas</v>
      </c>
      <c r="E142" s="31">
        <v>92</v>
      </c>
      <c r="F142" s="33" t="str">
        <f t="shared" si="5"/>
        <v>Tuntas</v>
      </c>
      <c r="G142" s="35" t="s">
        <v>493</v>
      </c>
    </row>
    <row r="143" spans="1:7" ht="15.75" thickBot="1" x14ac:dyDescent="0.3">
      <c r="A143" s="31">
        <v>35</v>
      </c>
      <c r="B143" s="45" t="s">
        <v>494</v>
      </c>
      <c r="C143" s="32">
        <v>60</v>
      </c>
      <c r="D143" s="33" t="str">
        <f t="shared" si="4"/>
        <v>Tidak Tuntas</v>
      </c>
      <c r="E143" s="31">
        <v>80</v>
      </c>
      <c r="F143" s="33" t="str">
        <f t="shared" si="5"/>
        <v>Tuntas</v>
      </c>
      <c r="G143" s="35" t="s">
        <v>495</v>
      </c>
    </row>
    <row r="144" spans="1:7" ht="15.75" thickBot="1" x14ac:dyDescent="0.3">
      <c r="A144" s="31">
        <v>36</v>
      </c>
      <c r="B144" s="29" t="s">
        <v>496</v>
      </c>
      <c r="C144" s="32">
        <v>53.333333333333336</v>
      </c>
      <c r="D144" s="33" t="str">
        <f t="shared" si="4"/>
        <v>Tidak Tuntas</v>
      </c>
      <c r="E144" s="31">
        <v>84</v>
      </c>
      <c r="F144" s="33" t="str">
        <f t="shared" si="5"/>
        <v>Tuntas</v>
      </c>
      <c r="G144" s="35" t="s">
        <v>497</v>
      </c>
    </row>
    <row r="145" spans="2:5" x14ac:dyDescent="0.25">
      <c r="B145" s="27" t="s">
        <v>29</v>
      </c>
      <c r="C145" s="36">
        <f>SUM(C109:C144)</f>
        <v>1700.0000000000002</v>
      </c>
      <c r="D145" s="27"/>
      <c r="E145" s="37">
        <f>SUM(E109:E144)</f>
        <v>2956</v>
      </c>
    </row>
    <row r="146" spans="2:5" x14ac:dyDescent="0.25">
      <c r="B146" s="27" t="s">
        <v>340</v>
      </c>
      <c r="C146" s="38">
        <f>AVERAGE(C109:C144)</f>
        <v>47.222222222222229</v>
      </c>
      <c r="D146" s="27"/>
      <c r="E146" s="37">
        <f>AVERAGE(E109:E144)</f>
        <v>82.111111111111114</v>
      </c>
    </row>
    <row r="147" spans="2:5" x14ac:dyDescent="0.25">
      <c r="B147" s="27" t="s">
        <v>422</v>
      </c>
      <c r="C147" s="36">
        <f>MAX(C109:C144)</f>
        <v>60</v>
      </c>
      <c r="D147" s="27"/>
      <c r="E147" s="37">
        <f>MAX(E109:E144)</f>
        <v>92</v>
      </c>
    </row>
    <row r="148" spans="2:5" x14ac:dyDescent="0.25">
      <c r="B148" s="27" t="s">
        <v>423</v>
      </c>
      <c r="C148" s="36">
        <f>MIN(C109:C144)</f>
        <v>26.666666666666668</v>
      </c>
      <c r="D148" s="27"/>
      <c r="E148" s="37">
        <f>MIN(E109:E144)</f>
        <v>64</v>
      </c>
    </row>
    <row r="149" spans="2:5" x14ac:dyDescent="0.25">
      <c r="B149" s="27" t="s">
        <v>341</v>
      </c>
      <c r="C149" s="27">
        <f>COUNTIF(D109:D144,"Tuntas")</f>
        <v>0</v>
      </c>
      <c r="D149" s="27"/>
      <c r="E149" s="39">
        <f>COUNTIF(F109:F144,"Tuntas")</f>
        <v>31</v>
      </c>
    </row>
    <row r="150" spans="2:5" x14ac:dyDescent="0.25">
      <c r="B150" s="27" t="s">
        <v>342</v>
      </c>
      <c r="C150" s="27">
        <f>COUNTIF(D110:D144,"Tidak Tuntas")</f>
        <v>35</v>
      </c>
      <c r="D150" s="27"/>
      <c r="E150" s="39">
        <f>COUNTIF(F110:F144,"Tidak Tuntas")</f>
        <v>5</v>
      </c>
    </row>
    <row r="151" spans="2:5" x14ac:dyDescent="0.25">
      <c r="B151" s="27" t="s">
        <v>343</v>
      </c>
      <c r="C151" s="27">
        <f>C149/35*100</f>
        <v>0</v>
      </c>
      <c r="D151" s="27"/>
      <c r="E151" s="40">
        <f>E149/35*100</f>
        <v>88.571428571428569</v>
      </c>
    </row>
    <row r="152" spans="2:5" x14ac:dyDescent="0.25">
      <c r="B152" s="27" t="s">
        <v>344</v>
      </c>
      <c r="C152" s="27">
        <f>C150/35*100</f>
        <v>100</v>
      </c>
      <c r="D152" s="27"/>
      <c r="E152" s="40">
        <f>E150/35*100</f>
        <v>14.285714285714285</v>
      </c>
    </row>
    <row r="153" spans="2:5" x14ac:dyDescent="0.25">
      <c r="E153" s="41"/>
    </row>
    <row r="154" spans="2:5" x14ac:dyDescent="0.25">
      <c r="B154" s="154" t="s">
        <v>345</v>
      </c>
      <c r="C154" s="163" t="s">
        <v>346</v>
      </c>
      <c r="D154" s="163"/>
      <c r="E154" s="155" t="s">
        <v>347</v>
      </c>
    </row>
    <row r="155" spans="2:5" x14ac:dyDescent="0.25">
      <c r="B155" s="154"/>
      <c r="C155" s="164" t="s">
        <v>348</v>
      </c>
      <c r="D155" s="164"/>
      <c r="E155" s="155"/>
    </row>
    <row r="156" spans="2:5" x14ac:dyDescent="0.25">
      <c r="B156" s="154" t="s">
        <v>349</v>
      </c>
      <c r="C156" s="42">
        <v>31</v>
      </c>
      <c r="D156" s="155" t="s">
        <v>347</v>
      </c>
    </row>
    <row r="157" spans="2:5" x14ac:dyDescent="0.25">
      <c r="B157" s="154"/>
      <c r="C157" s="41">
        <v>36</v>
      </c>
      <c r="D157" s="155"/>
    </row>
    <row r="158" spans="2:5" x14ac:dyDescent="0.25">
      <c r="B158" s="43" t="s">
        <v>349</v>
      </c>
      <c r="C158" s="44" t="s">
        <v>424</v>
      </c>
      <c r="D158" s="156" t="s">
        <v>351</v>
      </c>
      <c r="E158" s="156"/>
    </row>
  </sheetData>
  <mergeCells count="24">
    <mergeCell ref="B48:B49"/>
    <mergeCell ref="D48:D49"/>
    <mergeCell ref="B1:F2"/>
    <mergeCell ref="B46:B47"/>
    <mergeCell ref="C46:D46"/>
    <mergeCell ref="E46:E47"/>
    <mergeCell ref="C47:D47"/>
    <mergeCell ref="D50:E50"/>
    <mergeCell ref="A52:F53"/>
    <mergeCell ref="B99:B100"/>
    <mergeCell ref="C99:D99"/>
    <mergeCell ref="E99:E100"/>
    <mergeCell ref="C100:D100"/>
    <mergeCell ref="B156:B157"/>
    <mergeCell ref="D156:D157"/>
    <mergeCell ref="D158:E158"/>
    <mergeCell ref="B101:B102"/>
    <mergeCell ref="D101:D102"/>
    <mergeCell ref="D103:E103"/>
    <mergeCell ref="A106:F107"/>
    <mergeCell ref="B154:B155"/>
    <mergeCell ref="C154:D154"/>
    <mergeCell ref="E154:E155"/>
    <mergeCell ref="C155:D1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109" workbookViewId="0">
      <selection activeCell="H123" sqref="H123"/>
    </sheetView>
  </sheetViews>
  <sheetFormatPr defaultRowHeight="15" x14ac:dyDescent="0.25"/>
  <cols>
    <col min="1" max="1" width="6.140625" style="28" customWidth="1"/>
    <col min="2" max="2" width="31.140625" style="28" customWidth="1"/>
    <col min="3" max="3" width="9.5703125" style="28" customWidth="1"/>
    <col min="4" max="4" width="9" style="28" customWidth="1"/>
    <col min="5" max="5" width="13.42578125" style="28" customWidth="1"/>
    <col min="6" max="6" width="11.5703125" style="28" customWidth="1"/>
    <col min="7" max="16384" width="9.140625" style="28"/>
  </cols>
  <sheetData>
    <row r="1" spans="1:6" x14ac:dyDescent="0.25">
      <c r="B1" s="166" t="s">
        <v>498</v>
      </c>
      <c r="C1" s="166"/>
      <c r="D1" s="166"/>
      <c r="E1" s="166"/>
      <c r="F1" s="166"/>
    </row>
    <row r="2" spans="1:6" x14ac:dyDescent="0.25">
      <c r="B2" s="167"/>
      <c r="C2" s="167"/>
      <c r="D2" s="167"/>
      <c r="E2" s="167"/>
      <c r="F2" s="167"/>
    </row>
    <row r="3" spans="1:6" ht="36.75" x14ac:dyDescent="0.25">
      <c r="A3" s="48" t="s">
        <v>267</v>
      </c>
      <c r="B3" s="48" t="s">
        <v>268</v>
      </c>
      <c r="C3" s="49" t="s">
        <v>499</v>
      </c>
      <c r="D3" s="49" t="s">
        <v>500</v>
      </c>
      <c r="E3" s="50" t="s">
        <v>501</v>
      </c>
      <c r="F3" s="48" t="s">
        <v>151</v>
      </c>
    </row>
    <row r="4" spans="1:6" x14ac:dyDescent="0.25">
      <c r="A4" s="51">
        <v>1</v>
      </c>
      <c r="B4" s="52" t="s">
        <v>271</v>
      </c>
      <c r="C4" s="53">
        <v>46.666666666666664</v>
      </c>
      <c r="D4" s="54">
        <v>88</v>
      </c>
      <c r="E4" s="55">
        <f>(D4-C4)/(100-C4)</f>
        <v>0.77500000000000002</v>
      </c>
      <c r="F4" s="23" t="str">
        <f>IF(E4&lt;0.3,"Rendah",IF(E4&lt;0.7,"Sedang","Tinggi"))</f>
        <v>Tinggi</v>
      </c>
    </row>
    <row r="5" spans="1:6" x14ac:dyDescent="0.25">
      <c r="A5" s="51">
        <v>2</v>
      </c>
      <c r="B5" s="52" t="s">
        <v>273</v>
      </c>
      <c r="C5" s="53">
        <v>33.333333333333329</v>
      </c>
      <c r="D5" s="54">
        <v>80</v>
      </c>
      <c r="E5" s="55">
        <f t="shared" ref="E5:E38" si="0">(D5-C5)/(100-C5)</f>
        <v>0.70000000000000007</v>
      </c>
      <c r="F5" s="23" t="str">
        <f t="shared" ref="F5:F39" si="1">IF(E5&lt;0.3,"Rendah",IF(E5&lt;0.7,"Sedang","Tinggi"))</f>
        <v>Tinggi</v>
      </c>
    </row>
    <row r="6" spans="1:6" x14ac:dyDescent="0.25">
      <c r="A6" s="51">
        <v>3</v>
      </c>
      <c r="B6" s="52" t="s">
        <v>275</v>
      </c>
      <c r="C6" s="53">
        <v>46.666666666666664</v>
      </c>
      <c r="D6" s="54">
        <v>84</v>
      </c>
      <c r="E6" s="55">
        <f t="shared" si="0"/>
        <v>0.70000000000000007</v>
      </c>
      <c r="F6" s="23" t="str">
        <f t="shared" si="1"/>
        <v>Tinggi</v>
      </c>
    </row>
    <row r="7" spans="1:6" x14ac:dyDescent="0.25">
      <c r="A7" s="51">
        <v>4</v>
      </c>
      <c r="B7" s="52" t="s">
        <v>277</v>
      </c>
      <c r="C7" s="53">
        <v>46.666666666666664</v>
      </c>
      <c r="D7" s="54">
        <v>76</v>
      </c>
      <c r="E7" s="55">
        <f t="shared" si="0"/>
        <v>0.55000000000000004</v>
      </c>
      <c r="F7" s="23" t="str">
        <f t="shared" si="1"/>
        <v>Sedang</v>
      </c>
    </row>
    <row r="8" spans="1:6" x14ac:dyDescent="0.25">
      <c r="A8" s="51">
        <v>5</v>
      </c>
      <c r="B8" s="52" t="s">
        <v>279</v>
      </c>
      <c r="C8" s="53">
        <v>60</v>
      </c>
      <c r="D8" s="54">
        <v>96</v>
      </c>
      <c r="E8" s="55">
        <f t="shared" si="0"/>
        <v>0.9</v>
      </c>
      <c r="F8" s="23" t="str">
        <f t="shared" si="1"/>
        <v>Tinggi</v>
      </c>
    </row>
    <row r="9" spans="1:6" x14ac:dyDescent="0.25">
      <c r="A9" s="51">
        <v>6</v>
      </c>
      <c r="B9" s="52" t="s">
        <v>281</v>
      </c>
      <c r="C9" s="53">
        <v>40</v>
      </c>
      <c r="D9" s="54">
        <v>80</v>
      </c>
      <c r="E9" s="55">
        <f t="shared" si="0"/>
        <v>0.66666666666666663</v>
      </c>
      <c r="F9" s="23" t="str">
        <f t="shared" si="1"/>
        <v>Sedang</v>
      </c>
    </row>
    <row r="10" spans="1:6" x14ac:dyDescent="0.25">
      <c r="A10" s="51">
        <v>7</v>
      </c>
      <c r="B10" s="52" t="s">
        <v>283</v>
      </c>
      <c r="C10" s="53">
        <v>46.666666666666664</v>
      </c>
      <c r="D10" s="54">
        <v>80</v>
      </c>
      <c r="E10" s="55">
        <f t="shared" si="0"/>
        <v>0.625</v>
      </c>
      <c r="F10" s="23" t="str">
        <f t="shared" si="1"/>
        <v>Sedang</v>
      </c>
    </row>
    <row r="11" spans="1:6" x14ac:dyDescent="0.25">
      <c r="A11" s="51">
        <v>8</v>
      </c>
      <c r="B11" s="52" t="s">
        <v>285</v>
      </c>
      <c r="C11" s="53">
        <v>33.333333333333329</v>
      </c>
      <c r="D11" s="54">
        <v>68</v>
      </c>
      <c r="E11" s="55">
        <f t="shared" si="0"/>
        <v>0.52</v>
      </c>
      <c r="F11" s="23" t="str">
        <f t="shared" si="1"/>
        <v>Sedang</v>
      </c>
    </row>
    <row r="12" spans="1:6" x14ac:dyDescent="0.25">
      <c r="A12" s="51">
        <v>9</v>
      </c>
      <c r="B12" s="52" t="s">
        <v>287</v>
      </c>
      <c r="C12" s="53">
        <v>60</v>
      </c>
      <c r="D12" s="54">
        <v>92</v>
      </c>
      <c r="E12" s="55">
        <f t="shared" si="0"/>
        <v>0.8</v>
      </c>
      <c r="F12" s="23" t="str">
        <f t="shared" si="1"/>
        <v>Tinggi</v>
      </c>
    </row>
    <row r="13" spans="1:6" x14ac:dyDescent="0.25">
      <c r="A13" s="51">
        <v>10</v>
      </c>
      <c r="B13" s="52" t="s">
        <v>289</v>
      </c>
      <c r="C13" s="53">
        <v>40</v>
      </c>
      <c r="D13" s="54">
        <v>84</v>
      </c>
      <c r="E13" s="55">
        <f t="shared" si="0"/>
        <v>0.73333333333333328</v>
      </c>
      <c r="F13" s="23" t="str">
        <f t="shared" si="1"/>
        <v>Tinggi</v>
      </c>
    </row>
    <row r="14" spans="1:6" x14ac:dyDescent="0.25">
      <c r="A14" s="51">
        <v>11</v>
      </c>
      <c r="B14" s="52" t="s">
        <v>291</v>
      </c>
      <c r="C14" s="53">
        <v>46.666666666666664</v>
      </c>
      <c r="D14" s="54">
        <v>80</v>
      </c>
      <c r="E14" s="55">
        <f t="shared" si="0"/>
        <v>0.625</v>
      </c>
      <c r="F14" s="23" t="str">
        <f t="shared" si="1"/>
        <v>Sedang</v>
      </c>
    </row>
    <row r="15" spans="1:6" x14ac:dyDescent="0.25">
      <c r="A15" s="51">
        <v>12</v>
      </c>
      <c r="B15" s="52" t="s">
        <v>293</v>
      </c>
      <c r="C15" s="53">
        <v>46.666666666666664</v>
      </c>
      <c r="D15" s="54">
        <v>80</v>
      </c>
      <c r="E15" s="55">
        <f t="shared" si="0"/>
        <v>0.625</v>
      </c>
      <c r="F15" s="23" t="str">
        <f t="shared" si="1"/>
        <v>Sedang</v>
      </c>
    </row>
    <row r="16" spans="1:6" x14ac:dyDescent="0.25">
      <c r="A16" s="51">
        <v>13</v>
      </c>
      <c r="B16" s="52" t="s">
        <v>295</v>
      </c>
      <c r="C16" s="53">
        <v>46.666666666666664</v>
      </c>
      <c r="D16" s="54">
        <v>80</v>
      </c>
      <c r="E16" s="55">
        <f t="shared" si="0"/>
        <v>0.625</v>
      </c>
      <c r="F16" s="23" t="str">
        <f t="shared" si="1"/>
        <v>Sedang</v>
      </c>
    </row>
    <row r="17" spans="1:6" x14ac:dyDescent="0.25">
      <c r="A17" s="51">
        <v>14</v>
      </c>
      <c r="B17" s="52" t="s">
        <v>297</v>
      </c>
      <c r="C17" s="53">
        <v>40</v>
      </c>
      <c r="D17" s="54">
        <v>84</v>
      </c>
      <c r="E17" s="55">
        <f t="shared" si="0"/>
        <v>0.73333333333333328</v>
      </c>
      <c r="F17" s="23" t="str">
        <f t="shared" si="1"/>
        <v>Tinggi</v>
      </c>
    </row>
    <row r="18" spans="1:6" x14ac:dyDescent="0.25">
      <c r="A18" s="51">
        <v>15</v>
      </c>
      <c r="B18" s="52" t="s">
        <v>299</v>
      </c>
      <c r="C18" s="53">
        <v>46.666666666666664</v>
      </c>
      <c r="D18" s="54">
        <v>88</v>
      </c>
      <c r="E18" s="55">
        <f t="shared" si="0"/>
        <v>0.77500000000000002</v>
      </c>
      <c r="F18" s="23" t="str">
        <f t="shared" si="1"/>
        <v>Tinggi</v>
      </c>
    </row>
    <row r="19" spans="1:6" x14ac:dyDescent="0.25">
      <c r="A19" s="51">
        <v>16</v>
      </c>
      <c r="B19" s="52" t="s">
        <v>301</v>
      </c>
      <c r="C19" s="53">
        <v>53.333333333333336</v>
      </c>
      <c r="D19" s="54">
        <v>64</v>
      </c>
      <c r="E19" s="55">
        <f t="shared" si="0"/>
        <v>0.22857142857142854</v>
      </c>
      <c r="F19" s="23" t="str">
        <f t="shared" si="1"/>
        <v>Rendah</v>
      </c>
    </row>
    <row r="20" spans="1:6" x14ac:dyDescent="0.25">
      <c r="A20" s="51">
        <v>17</v>
      </c>
      <c r="B20" s="52" t="s">
        <v>303</v>
      </c>
      <c r="C20" s="53">
        <v>46.666666666666664</v>
      </c>
      <c r="D20" s="54">
        <v>76</v>
      </c>
      <c r="E20" s="55">
        <f t="shared" si="0"/>
        <v>0.55000000000000004</v>
      </c>
      <c r="F20" s="23" t="str">
        <f t="shared" si="1"/>
        <v>Sedang</v>
      </c>
    </row>
    <row r="21" spans="1:6" x14ac:dyDescent="0.25">
      <c r="A21" s="51">
        <v>18</v>
      </c>
      <c r="B21" s="52" t="s">
        <v>305</v>
      </c>
      <c r="C21" s="53">
        <v>46.666666666666664</v>
      </c>
      <c r="D21" s="54">
        <v>84</v>
      </c>
      <c r="E21" s="55">
        <f t="shared" si="0"/>
        <v>0.70000000000000007</v>
      </c>
      <c r="F21" s="23" t="str">
        <f t="shared" si="1"/>
        <v>Tinggi</v>
      </c>
    </row>
    <row r="22" spans="1:6" x14ac:dyDescent="0.25">
      <c r="A22" s="51">
        <v>19</v>
      </c>
      <c r="B22" s="52" t="s">
        <v>307</v>
      </c>
      <c r="C22" s="53">
        <v>53.333333333333336</v>
      </c>
      <c r="D22" s="54">
        <v>84</v>
      </c>
      <c r="E22" s="55">
        <f t="shared" si="0"/>
        <v>0.65714285714285714</v>
      </c>
      <c r="F22" s="23" t="str">
        <f t="shared" si="1"/>
        <v>Sedang</v>
      </c>
    </row>
    <row r="23" spans="1:6" x14ac:dyDescent="0.25">
      <c r="A23" s="51">
        <v>20</v>
      </c>
      <c r="B23" s="52" t="s">
        <v>309</v>
      </c>
      <c r="C23" s="53">
        <v>46.666666666666664</v>
      </c>
      <c r="D23" s="54">
        <v>84</v>
      </c>
      <c r="E23" s="55">
        <f t="shared" si="0"/>
        <v>0.70000000000000007</v>
      </c>
      <c r="F23" s="23" t="str">
        <f t="shared" si="1"/>
        <v>Tinggi</v>
      </c>
    </row>
    <row r="24" spans="1:6" x14ac:dyDescent="0.25">
      <c r="A24" s="51">
        <v>21</v>
      </c>
      <c r="B24" s="52" t="s">
        <v>311</v>
      </c>
      <c r="C24" s="53">
        <v>40</v>
      </c>
      <c r="D24" s="54">
        <v>80</v>
      </c>
      <c r="E24" s="55">
        <f t="shared" si="0"/>
        <v>0.66666666666666663</v>
      </c>
      <c r="F24" s="23" t="str">
        <f t="shared" si="1"/>
        <v>Sedang</v>
      </c>
    </row>
    <row r="25" spans="1:6" x14ac:dyDescent="0.25">
      <c r="A25" s="51">
        <v>22</v>
      </c>
      <c r="B25" s="52" t="s">
        <v>313</v>
      </c>
      <c r="C25" s="53">
        <v>33.333333333333329</v>
      </c>
      <c r="D25" s="54">
        <v>84</v>
      </c>
      <c r="E25" s="55">
        <f t="shared" si="0"/>
        <v>0.76</v>
      </c>
      <c r="F25" s="23" t="str">
        <f t="shared" si="1"/>
        <v>Tinggi</v>
      </c>
    </row>
    <row r="26" spans="1:6" x14ac:dyDescent="0.25">
      <c r="A26" s="51">
        <v>23</v>
      </c>
      <c r="B26" s="52" t="s">
        <v>315</v>
      </c>
      <c r="C26" s="53">
        <v>40</v>
      </c>
      <c r="D26" s="54">
        <v>88</v>
      </c>
      <c r="E26" s="55">
        <f t="shared" si="0"/>
        <v>0.8</v>
      </c>
      <c r="F26" s="23" t="str">
        <f t="shared" si="1"/>
        <v>Tinggi</v>
      </c>
    </row>
    <row r="27" spans="1:6" x14ac:dyDescent="0.25">
      <c r="A27" s="51">
        <v>24</v>
      </c>
      <c r="B27" s="52" t="s">
        <v>317</v>
      </c>
      <c r="C27" s="53">
        <v>46.666666666666664</v>
      </c>
      <c r="D27" s="54">
        <v>80</v>
      </c>
      <c r="E27" s="55">
        <f t="shared" si="0"/>
        <v>0.625</v>
      </c>
      <c r="F27" s="23" t="str">
        <f t="shared" si="1"/>
        <v>Sedang</v>
      </c>
    </row>
    <row r="28" spans="1:6" x14ac:dyDescent="0.25">
      <c r="A28" s="51">
        <v>25</v>
      </c>
      <c r="B28" s="56" t="s">
        <v>319</v>
      </c>
      <c r="C28" s="53">
        <v>53.333333333333336</v>
      </c>
      <c r="D28" s="54">
        <v>84</v>
      </c>
      <c r="E28" s="55">
        <f t="shared" si="0"/>
        <v>0.65714285714285714</v>
      </c>
      <c r="F28" s="23" t="str">
        <f t="shared" si="1"/>
        <v>Sedang</v>
      </c>
    </row>
    <row r="29" spans="1:6" x14ac:dyDescent="0.25">
      <c r="A29" s="51">
        <v>26</v>
      </c>
      <c r="B29" s="52" t="s">
        <v>321</v>
      </c>
      <c r="C29" s="53">
        <v>46.666666666666664</v>
      </c>
      <c r="D29" s="54">
        <v>64</v>
      </c>
      <c r="E29" s="55">
        <f t="shared" si="0"/>
        <v>0.32500000000000001</v>
      </c>
      <c r="F29" s="23" t="str">
        <f t="shared" si="1"/>
        <v>Sedang</v>
      </c>
    </row>
    <row r="30" spans="1:6" x14ac:dyDescent="0.25">
      <c r="A30" s="51">
        <v>27</v>
      </c>
      <c r="B30" s="52" t="s">
        <v>323</v>
      </c>
      <c r="C30" s="53">
        <v>40</v>
      </c>
      <c r="D30" s="54">
        <v>76</v>
      </c>
      <c r="E30" s="55">
        <f t="shared" si="0"/>
        <v>0.6</v>
      </c>
      <c r="F30" s="23" t="str">
        <f t="shared" si="1"/>
        <v>Sedang</v>
      </c>
    </row>
    <row r="31" spans="1:6" x14ac:dyDescent="0.25">
      <c r="A31" s="51">
        <v>28</v>
      </c>
      <c r="B31" s="52" t="s">
        <v>325</v>
      </c>
      <c r="C31" s="53">
        <v>46.666666666666664</v>
      </c>
      <c r="D31" s="54">
        <v>84</v>
      </c>
      <c r="E31" s="55">
        <f t="shared" si="0"/>
        <v>0.70000000000000007</v>
      </c>
      <c r="F31" s="23" t="str">
        <f t="shared" si="1"/>
        <v>Tinggi</v>
      </c>
    </row>
    <row r="32" spans="1:6" x14ac:dyDescent="0.25">
      <c r="A32" s="51">
        <v>29</v>
      </c>
      <c r="B32" s="52" t="s">
        <v>327</v>
      </c>
      <c r="C32" s="53">
        <v>53.333333333333336</v>
      </c>
      <c r="D32" s="54">
        <v>80</v>
      </c>
      <c r="E32" s="55">
        <f t="shared" si="0"/>
        <v>0.5714285714285714</v>
      </c>
      <c r="F32" s="23" t="str">
        <f t="shared" si="1"/>
        <v>Sedang</v>
      </c>
    </row>
    <row r="33" spans="1:6" x14ac:dyDescent="0.25">
      <c r="A33" s="51">
        <v>30</v>
      </c>
      <c r="B33" s="52" t="s">
        <v>329</v>
      </c>
      <c r="C33" s="53">
        <v>33.333333333333329</v>
      </c>
      <c r="D33" s="54">
        <v>80</v>
      </c>
      <c r="E33" s="55">
        <f t="shared" si="0"/>
        <v>0.70000000000000007</v>
      </c>
      <c r="F33" s="23" t="str">
        <f t="shared" si="1"/>
        <v>Tinggi</v>
      </c>
    </row>
    <row r="34" spans="1:6" x14ac:dyDescent="0.25">
      <c r="A34" s="51">
        <v>31</v>
      </c>
      <c r="B34" s="52" t="s">
        <v>331</v>
      </c>
      <c r="C34" s="53">
        <v>53.333333333333336</v>
      </c>
      <c r="D34" s="54">
        <v>76</v>
      </c>
      <c r="E34" s="55">
        <f t="shared" si="0"/>
        <v>0.48571428571428571</v>
      </c>
      <c r="F34" s="23" t="str">
        <f t="shared" si="1"/>
        <v>Sedang</v>
      </c>
    </row>
    <row r="35" spans="1:6" x14ac:dyDescent="0.25">
      <c r="A35" s="51">
        <v>32</v>
      </c>
      <c r="B35" s="52" t="s">
        <v>333</v>
      </c>
      <c r="C35" s="53">
        <v>46.666666666666664</v>
      </c>
      <c r="D35" s="54">
        <v>80</v>
      </c>
      <c r="E35" s="55">
        <f t="shared" si="0"/>
        <v>0.625</v>
      </c>
      <c r="F35" s="23" t="str">
        <f t="shared" si="1"/>
        <v>Sedang</v>
      </c>
    </row>
    <row r="36" spans="1:6" x14ac:dyDescent="0.25">
      <c r="A36" s="51">
        <v>33</v>
      </c>
      <c r="B36" s="52" t="s">
        <v>335</v>
      </c>
      <c r="C36" s="53">
        <v>46.666666666666664</v>
      </c>
      <c r="D36" s="54">
        <v>88</v>
      </c>
      <c r="E36" s="55">
        <f t="shared" si="0"/>
        <v>0.77500000000000002</v>
      </c>
      <c r="F36" s="23" t="str">
        <f t="shared" si="1"/>
        <v>Tinggi</v>
      </c>
    </row>
    <row r="37" spans="1:6" x14ac:dyDescent="0.25">
      <c r="A37" s="51">
        <v>34</v>
      </c>
      <c r="B37" s="52" t="s">
        <v>337</v>
      </c>
      <c r="C37" s="53">
        <v>47</v>
      </c>
      <c r="D37" s="54">
        <v>84</v>
      </c>
      <c r="E37" s="55">
        <f t="shared" si="0"/>
        <v>0.69811320754716977</v>
      </c>
      <c r="F37" s="23" t="str">
        <f t="shared" si="1"/>
        <v>Sedang</v>
      </c>
    </row>
    <row r="38" spans="1:6" x14ac:dyDescent="0.25">
      <c r="A38" s="51">
        <v>35</v>
      </c>
      <c r="B38" s="52" t="s">
        <v>502</v>
      </c>
      <c r="C38" s="53">
        <v>40</v>
      </c>
      <c r="D38" s="54">
        <v>80</v>
      </c>
      <c r="E38" s="55">
        <f t="shared" si="0"/>
        <v>0.66666666666666663</v>
      </c>
      <c r="F38" s="23" t="str">
        <f t="shared" si="1"/>
        <v>Sedang</v>
      </c>
    </row>
    <row r="39" spans="1:6" x14ac:dyDescent="0.25">
      <c r="B39" s="28" t="s">
        <v>340</v>
      </c>
      <c r="C39" s="44">
        <f>AVERAGE(C4:C38)</f>
        <v>45.533333333333339</v>
      </c>
      <c r="D39" s="57">
        <f>AVERAGE(D4:D38)</f>
        <v>81.142857142857139</v>
      </c>
      <c r="E39" s="44">
        <f>AVERAGE(E4:E38)</f>
        <v>0.65270799640610955</v>
      </c>
      <c r="F39" s="28" t="str">
        <f t="shared" si="1"/>
        <v>Sedang</v>
      </c>
    </row>
    <row r="40" spans="1:6" x14ac:dyDescent="0.25">
      <c r="B40" s="28" t="s">
        <v>503</v>
      </c>
      <c r="E40" s="58"/>
    </row>
    <row r="41" spans="1:6" x14ac:dyDescent="0.25">
      <c r="B41" s="154" t="s">
        <v>504</v>
      </c>
      <c r="C41" s="163" t="s">
        <v>505</v>
      </c>
      <c r="D41" s="163"/>
      <c r="E41" s="58"/>
    </row>
    <row r="42" spans="1:6" x14ac:dyDescent="0.25">
      <c r="B42" s="154"/>
      <c r="C42" s="164" t="s">
        <v>506</v>
      </c>
      <c r="D42" s="164"/>
      <c r="E42" s="41"/>
    </row>
    <row r="43" spans="1:6" x14ac:dyDescent="0.25">
      <c r="B43" s="154" t="s">
        <v>349</v>
      </c>
      <c r="C43" s="42" t="s">
        <v>507</v>
      </c>
      <c r="E43" s="59" t="s">
        <v>508</v>
      </c>
      <c r="F43" s="59" t="s">
        <v>264</v>
      </c>
    </row>
    <row r="44" spans="1:6" x14ac:dyDescent="0.25">
      <c r="B44" s="154"/>
      <c r="C44" s="41" t="s">
        <v>509</v>
      </c>
      <c r="E44" s="55" t="s">
        <v>510</v>
      </c>
      <c r="F44" s="25" t="s">
        <v>511</v>
      </c>
    </row>
    <row r="45" spans="1:6" x14ac:dyDescent="0.25">
      <c r="B45" s="43" t="s">
        <v>349</v>
      </c>
      <c r="C45" s="168" t="s">
        <v>512</v>
      </c>
      <c r="D45" s="168"/>
      <c r="E45" s="55" t="s">
        <v>513</v>
      </c>
      <c r="F45" s="25" t="s">
        <v>514</v>
      </c>
    </row>
    <row r="46" spans="1:6" x14ac:dyDescent="0.25">
      <c r="A46"/>
      <c r="B46"/>
      <c r="C46"/>
      <c r="D46"/>
      <c r="E46" s="25" t="s">
        <v>515</v>
      </c>
      <c r="F46" s="25" t="s">
        <v>516</v>
      </c>
    </row>
    <row r="47" spans="1:6" x14ac:dyDescent="0.25">
      <c r="A47"/>
      <c r="B47"/>
      <c r="C47"/>
      <c r="D47"/>
      <c r="E47" s="41"/>
      <c r="F47" s="41"/>
    </row>
    <row r="48" spans="1:6" x14ac:dyDescent="0.25">
      <c r="A48"/>
      <c r="B48"/>
      <c r="C48"/>
      <c r="D48"/>
      <c r="E48"/>
      <c r="F48"/>
    </row>
    <row r="49" spans="1:6" x14ac:dyDescent="0.25">
      <c r="A49" s="166" t="s">
        <v>517</v>
      </c>
      <c r="B49" s="166"/>
      <c r="C49" s="166"/>
      <c r="D49" s="166"/>
      <c r="E49" s="166"/>
      <c r="F49" s="166"/>
    </row>
    <row r="50" spans="1:6" x14ac:dyDescent="0.25">
      <c r="A50" s="167"/>
      <c r="B50" s="167"/>
      <c r="C50" s="167"/>
      <c r="D50" s="167"/>
      <c r="E50" s="167"/>
      <c r="F50" s="167"/>
    </row>
    <row r="51" spans="1:6" ht="36.75" x14ac:dyDescent="0.25">
      <c r="A51" s="48" t="s">
        <v>267</v>
      </c>
      <c r="B51" s="48" t="s">
        <v>268</v>
      </c>
      <c r="C51" s="49" t="s">
        <v>499</v>
      </c>
      <c r="D51" s="49" t="s">
        <v>500</v>
      </c>
      <c r="E51" s="50" t="s">
        <v>501</v>
      </c>
      <c r="F51" s="48" t="s">
        <v>151</v>
      </c>
    </row>
    <row r="52" spans="1:6" x14ac:dyDescent="0.25">
      <c r="A52" s="51">
        <v>1</v>
      </c>
      <c r="B52" s="45" t="s">
        <v>353</v>
      </c>
      <c r="C52" s="32">
        <v>40</v>
      </c>
      <c r="D52" s="31">
        <v>84</v>
      </c>
      <c r="E52" s="55">
        <f t="shared" ref="E52:E86" si="2">(D52-C52)/(100-C52)</f>
        <v>0.73333333333333328</v>
      </c>
      <c r="F52" s="23" t="str">
        <f t="shared" ref="F52:F87" si="3">IF(E52&lt;0.3,"Rendah",IF(E52&lt;0.7,"Sedang","Tinggi"))</f>
        <v>Tinggi</v>
      </c>
    </row>
    <row r="53" spans="1:6" x14ac:dyDescent="0.25">
      <c r="A53" s="51">
        <v>2</v>
      </c>
      <c r="B53" s="45" t="s">
        <v>355</v>
      </c>
      <c r="C53" s="32">
        <v>53.333333333333336</v>
      </c>
      <c r="D53" s="31">
        <v>88</v>
      </c>
      <c r="E53" s="55">
        <f t="shared" si="2"/>
        <v>0.74285714285714288</v>
      </c>
      <c r="F53" s="23" t="str">
        <f t="shared" si="3"/>
        <v>Tinggi</v>
      </c>
    </row>
    <row r="54" spans="1:6" x14ac:dyDescent="0.25">
      <c r="A54" s="51">
        <v>3</v>
      </c>
      <c r="B54" s="45" t="s">
        <v>357</v>
      </c>
      <c r="C54" s="32">
        <v>46.666666666666664</v>
      </c>
      <c r="D54" s="31">
        <v>72</v>
      </c>
      <c r="E54" s="55">
        <f t="shared" si="2"/>
        <v>0.47500000000000003</v>
      </c>
      <c r="F54" s="23" t="str">
        <f t="shared" si="3"/>
        <v>Sedang</v>
      </c>
    </row>
    <row r="55" spans="1:6" x14ac:dyDescent="0.25">
      <c r="A55" s="51">
        <v>4</v>
      </c>
      <c r="B55" s="45" t="s">
        <v>359</v>
      </c>
      <c r="C55" s="32">
        <v>46.666666666666664</v>
      </c>
      <c r="D55" s="31">
        <v>88</v>
      </c>
      <c r="E55" s="55">
        <f t="shared" si="2"/>
        <v>0.77500000000000002</v>
      </c>
      <c r="F55" s="23" t="str">
        <f t="shared" si="3"/>
        <v>Tinggi</v>
      </c>
    </row>
    <row r="56" spans="1:6" x14ac:dyDescent="0.25">
      <c r="A56" s="51">
        <v>5</v>
      </c>
      <c r="B56" s="45" t="s">
        <v>361</v>
      </c>
      <c r="C56" s="32">
        <v>46.666666666666664</v>
      </c>
      <c r="D56" s="31">
        <v>88</v>
      </c>
      <c r="E56" s="55">
        <f t="shared" si="2"/>
        <v>0.77500000000000002</v>
      </c>
      <c r="F56" s="23" t="str">
        <f t="shared" si="3"/>
        <v>Tinggi</v>
      </c>
    </row>
    <row r="57" spans="1:6" x14ac:dyDescent="0.25">
      <c r="A57" s="51">
        <v>6</v>
      </c>
      <c r="B57" s="45" t="s">
        <v>363</v>
      </c>
      <c r="C57" s="32">
        <v>53.333333333333336</v>
      </c>
      <c r="D57" s="31">
        <v>80</v>
      </c>
      <c r="E57" s="55">
        <f t="shared" si="2"/>
        <v>0.5714285714285714</v>
      </c>
      <c r="F57" s="23" t="str">
        <f t="shared" si="3"/>
        <v>Sedang</v>
      </c>
    </row>
    <row r="58" spans="1:6" x14ac:dyDescent="0.25">
      <c r="A58" s="51">
        <v>7</v>
      </c>
      <c r="B58" s="45" t="s">
        <v>365</v>
      </c>
      <c r="C58" s="32">
        <v>53.333333333333336</v>
      </c>
      <c r="D58" s="31">
        <v>84</v>
      </c>
      <c r="E58" s="55">
        <f t="shared" si="2"/>
        <v>0.65714285714285714</v>
      </c>
      <c r="F58" s="23" t="str">
        <f t="shared" si="3"/>
        <v>Sedang</v>
      </c>
    </row>
    <row r="59" spans="1:6" x14ac:dyDescent="0.25">
      <c r="A59" s="51">
        <v>8</v>
      </c>
      <c r="B59" s="45" t="s">
        <v>367</v>
      </c>
      <c r="C59" s="32">
        <v>40</v>
      </c>
      <c r="D59" s="31">
        <v>76</v>
      </c>
      <c r="E59" s="55">
        <f t="shared" si="2"/>
        <v>0.6</v>
      </c>
      <c r="F59" s="23" t="str">
        <f t="shared" si="3"/>
        <v>Sedang</v>
      </c>
    </row>
    <row r="60" spans="1:6" x14ac:dyDescent="0.25">
      <c r="A60" s="51">
        <v>9</v>
      </c>
      <c r="B60" s="45" t="s">
        <v>369</v>
      </c>
      <c r="C60" s="32">
        <v>46.666666666666664</v>
      </c>
      <c r="D60" s="31">
        <v>88</v>
      </c>
      <c r="E60" s="55">
        <f t="shared" si="2"/>
        <v>0.77500000000000002</v>
      </c>
      <c r="F60" s="23" t="str">
        <f t="shared" si="3"/>
        <v>Tinggi</v>
      </c>
    </row>
    <row r="61" spans="1:6" x14ac:dyDescent="0.25">
      <c r="A61" s="51">
        <v>10</v>
      </c>
      <c r="B61" s="45" t="s">
        <v>371</v>
      </c>
      <c r="C61" s="32">
        <v>46.666666666666664</v>
      </c>
      <c r="D61" s="31">
        <v>80</v>
      </c>
      <c r="E61" s="55">
        <f t="shared" si="2"/>
        <v>0.625</v>
      </c>
      <c r="F61" s="23" t="str">
        <f t="shared" si="3"/>
        <v>Sedang</v>
      </c>
    </row>
    <row r="62" spans="1:6" x14ac:dyDescent="0.25">
      <c r="A62" s="51">
        <v>11</v>
      </c>
      <c r="B62" s="45" t="s">
        <v>373</v>
      </c>
      <c r="C62" s="32">
        <v>60</v>
      </c>
      <c r="D62" s="31">
        <v>88</v>
      </c>
      <c r="E62" s="55">
        <f t="shared" si="2"/>
        <v>0.7</v>
      </c>
      <c r="F62" s="23" t="str">
        <f t="shared" si="3"/>
        <v>Tinggi</v>
      </c>
    </row>
    <row r="63" spans="1:6" x14ac:dyDescent="0.25">
      <c r="A63" s="51">
        <v>12</v>
      </c>
      <c r="B63" s="45" t="s">
        <v>375</v>
      </c>
      <c r="C63" s="32">
        <v>40</v>
      </c>
      <c r="D63" s="31">
        <v>80</v>
      </c>
      <c r="E63" s="55">
        <f t="shared" si="2"/>
        <v>0.66666666666666663</v>
      </c>
      <c r="F63" s="23" t="str">
        <f t="shared" si="3"/>
        <v>Sedang</v>
      </c>
    </row>
    <row r="64" spans="1:6" x14ac:dyDescent="0.25">
      <c r="A64" s="51">
        <v>13</v>
      </c>
      <c r="B64" s="45" t="s">
        <v>377</v>
      </c>
      <c r="C64" s="32">
        <v>46.666666666666664</v>
      </c>
      <c r="D64" s="31">
        <v>88</v>
      </c>
      <c r="E64" s="55">
        <f t="shared" si="2"/>
        <v>0.77500000000000002</v>
      </c>
      <c r="F64" s="23" t="str">
        <f t="shared" si="3"/>
        <v>Tinggi</v>
      </c>
    </row>
    <row r="65" spans="1:6" x14ac:dyDescent="0.25">
      <c r="A65" s="51">
        <v>14</v>
      </c>
      <c r="B65" s="45" t="s">
        <v>379</v>
      </c>
      <c r="C65" s="32">
        <v>40</v>
      </c>
      <c r="D65" s="31">
        <v>88</v>
      </c>
      <c r="E65" s="55">
        <f t="shared" si="2"/>
        <v>0.8</v>
      </c>
      <c r="F65" s="23" t="str">
        <f t="shared" si="3"/>
        <v>Tinggi</v>
      </c>
    </row>
    <row r="66" spans="1:6" x14ac:dyDescent="0.25">
      <c r="A66" s="51">
        <v>15</v>
      </c>
      <c r="B66" s="45" t="s">
        <v>381</v>
      </c>
      <c r="C66" s="32">
        <v>33.333333333333329</v>
      </c>
      <c r="D66" s="31">
        <v>76</v>
      </c>
      <c r="E66" s="55">
        <f t="shared" si="2"/>
        <v>0.64</v>
      </c>
      <c r="F66" s="23" t="str">
        <f t="shared" si="3"/>
        <v>Sedang</v>
      </c>
    </row>
    <row r="67" spans="1:6" x14ac:dyDescent="0.25">
      <c r="A67" s="51">
        <v>16</v>
      </c>
      <c r="B67" s="45" t="s">
        <v>383</v>
      </c>
      <c r="C67" s="32">
        <v>26.666666666666668</v>
      </c>
      <c r="D67" s="31">
        <v>68</v>
      </c>
      <c r="E67" s="55">
        <f t="shared" si="2"/>
        <v>0.5636363636363636</v>
      </c>
      <c r="F67" s="23" t="str">
        <f t="shared" si="3"/>
        <v>Sedang</v>
      </c>
    </row>
    <row r="68" spans="1:6" x14ac:dyDescent="0.25">
      <c r="A68" s="51">
        <v>17</v>
      </c>
      <c r="B68" s="45" t="s">
        <v>385</v>
      </c>
      <c r="C68" s="32">
        <v>53.333333333333336</v>
      </c>
      <c r="D68" s="31">
        <v>96</v>
      </c>
      <c r="E68" s="55">
        <f t="shared" si="2"/>
        <v>0.91428571428571426</v>
      </c>
      <c r="F68" s="23" t="str">
        <f t="shared" si="3"/>
        <v>Tinggi</v>
      </c>
    </row>
    <row r="69" spans="1:6" x14ac:dyDescent="0.25">
      <c r="A69" s="51">
        <v>18</v>
      </c>
      <c r="B69" s="45" t="s">
        <v>387</v>
      </c>
      <c r="C69" s="32">
        <v>53.333333333333336</v>
      </c>
      <c r="D69" s="31">
        <v>84</v>
      </c>
      <c r="E69" s="55">
        <f t="shared" si="2"/>
        <v>0.65714285714285714</v>
      </c>
      <c r="F69" s="23" t="str">
        <f t="shared" si="3"/>
        <v>Sedang</v>
      </c>
    </row>
    <row r="70" spans="1:6" x14ac:dyDescent="0.25">
      <c r="A70" s="51">
        <v>19</v>
      </c>
      <c r="B70" s="45" t="s">
        <v>389</v>
      </c>
      <c r="C70" s="32">
        <v>46.666666666666664</v>
      </c>
      <c r="D70" s="31">
        <v>88</v>
      </c>
      <c r="E70" s="55">
        <f t="shared" si="2"/>
        <v>0.77500000000000002</v>
      </c>
      <c r="F70" s="23" t="str">
        <f t="shared" si="3"/>
        <v>Tinggi</v>
      </c>
    </row>
    <row r="71" spans="1:6" x14ac:dyDescent="0.25">
      <c r="A71" s="51">
        <v>20</v>
      </c>
      <c r="B71" s="45" t="s">
        <v>391</v>
      </c>
      <c r="C71" s="32">
        <v>46.666666666666664</v>
      </c>
      <c r="D71" s="31">
        <v>68</v>
      </c>
      <c r="E71" s="55">
        <f t="shared" si="2"/>
        <v>0.4</v>
      </c>
      <c r="F71" s="23" t="str">
        <f t="shared" si="3"/>
        <v>Sedang</v>
      </c>
    </row>
    <row r="72" spans="1:6" x14ac:dyDescent="0.25">
      <c r="A72" s="51">
        <v>21</v>
      </c>
      <c r="B72" s="45" t="s">
        <v>393</v>
      </c>
      <c r="C72" s="32">
        <v>40</v>
      </c>
      <c r="D72" s="31">
        <v>80</v>
      </c>
      <c r="E72" s="55">
        <f t="shared" si="2"/>
        <v>0.66666666666666663</v>
      </c>
      <c r="F72" s="23" t="str">
        <f t="shared" si="3"/>
        <v>Sedang</v>
      </c>
    </row>
    <row r="73" spans="1:6" x14ac:dyDescent="0.25">
      <c r="A73" s="51">
        <v>22</v>
      </c>
      <c r="B73" s="45" t="s">
        <v>395</v>
      </c>
      <c r="C73" s="32">
        <v>40</v>
      </c>
      <c r="D73" s="31">
        <v>92</v>
      </c>
      <c r="E73" s="55">
        <f t="shared" si="2"/>
        <v>0.8666666666666667</v>
      </c>
      <c r="F73" s="23" t="str">
        <f t="shared" si="3"/>
        <v>Tinggi</v>
      </c>
    </row>
    <row r="74" spans="1:6" x14ac:dyDescent="0.25">
      <c r="A74" s="51">
        <v>23</v>
      </c>
      <c r="B74" s="45" t="s">
        <v>397</v>
      </c>
      <c r="C74" s="32">
        <v>46.666666666666664</v>
      </c>
      <c r="D74" s="31">
        <v>92</v>
      </c>
      <c r="E74" s="55">
        <f t="shared" si="2"/>
        <v>0.85</v>
      </c>
      <c r="F74" s="23" t="str">
        <f t="shared" si="3"/>
        <v>Tinggi</v>
      </c>
    </row>
    <row r="75" spans="1:6" x14ac:dyDescent="0.25">
      <c r="A75" s="51">
        <v>24</v>
      </c>
      <c r="B75" s="45" t="s">
        <v>399</v>
      </c>
      <c r="C75" s="32">
        <v>53.333333333333336</v>
      </c>
      <c r="D75" s="31">
        <v>80</v>
      </c>
      <c r="E75" s="55">
        <f t="shared" si="2"/>
        <v>0.5714285714285714</v>
      </c>
      <c r="F75" s="23" t="str">
        <f t="shared" si="3"/>
        <v>Sedang</v>
      </c>
    </row>
    <row r="76" spans="1:6" x14ac:dyDescent="0.25">
      <c r="A76" s="51">
        <v>25</v>
      </c>
      <c r="B76" s="45" t="s">
        <v>401</v>
      </c>
      <c r="C76" s="32">
        <v>40</v>
      </c>
      <c r="D76" s="31">
        <v>84</v>
      </c>
      <c r="E76" s="55">
        <f t="shared" si="2"/>
        <v>0.73333333333333328</v>
      </c>
      <c r="F76" s="23" t="str">
        <f t="shared" si="3"/>
        <v>Tinggi</v>
      </c>
    </row>
    <row r="77" spans="1:6" x14ac:dyDescent="0.25">
      <c r="A77" s="51">
        <v>26</v>
      </c>
      <c r="B77" s="45" t="s">
        <v>403</v>
      </c>
      <c r="C77" s="32">
        <v>46.666666666666664</v>
      </c>
      <c r="D77" s="31">
        <v>92</v>
      </c>
      <c r="E77" s="55">
        <f t="shared" si="2"/>
        <v>0.85</v>
      </c>
      <c r="F77" s="23" t="str">
        <f t="shared" si="3"/>
        <v>Tinggi</v>
      </c>
    </row>
    <row r="78" spans="1:6" x14ac:dyDescent="0.25">
      <c r="A78" s="51">
        <v>27</v>
      </c>
      <c r="B78" s="45" t="s">
        <v>405</v>
      </c>
      <c r="C78" s="32">
        <v>33.333333333333329</v>
      </c>
      <c r="D78" s="31">
        <v>80</v>
      </c>
      <c r="E78" s="55">
        <f t="shared" si="2"/>
        <v>0.70000000000000007</v>
      </c>
      <c r="F78" s="23" t="str">
        <f t="shared" si="3"/>
        <v>Tinggi</v>
      </c>
    </row>
    <row r="79" spans="1:6" x14ac:dyDescent="0.25">
      <c r="A79" s="51">
        <v>28</v>
      </c>
      <c r="B79" s="45" t="s">
        <v>407</v>
      </c>
      <c r="C79" s="32">
        <v>46.666666666666664</v>
      </c>
      <c r="D79" s="31">
        <v>88</v>
      </c>
      <c r="E79" s="55">
        <f t="shared" si="2"/>
        <v>0.77500000000000002</v>
      </c>
      <c r="F79" s="23" t="str">
        <f t="shared" si="3"/>
        <v>Tinggi</v>
      </c>
    </row>
    <row r="80" spans="1:6" x14ac:dyDescent="0.25">
      <c r="A80" s="51">
        <v>29</v>
      </c>
      <c r="B80" s="45" t="s">
        <v>409</v>
      </c>
      <c r="C80" s="32">
        <v>53.333333333333336</v>
      </c>
      <c r="D80" s="31">
        <v>88</v>
      </c>
      <c r="E80" s="55">
        <f t="shared" si="2"/>
        <v>0.74285714285714288</v>
      </c>
      <c r="F80" s="23" t="str">
        <f t="shared" si="3"/>
        <v>Tinggi</v>
      </c>
    </row>
    <row r="81" spans="1:6" x14ac:dyDescent="0.25">
      <c r="A81" s="51">
        <v>30</v>
      </c>
      <c r="B81" s="45" t="s">
        <v>410</v>
      </c>
      <c r="C81" s="32">
        <v>53.333333333333336</v>
      </c>
      <c r="D81" s="31">
        <v>92</v>
      </c>
      <c r="E81" s="55">
        <f t="shared" si="2"/>
        <v>0.82857142857142851</v>
      </c>
      <c r="F81" s="23" t="str">
        <f t="shared" si="3"/>
        <v>Tinggi</v>
      </c>
    </row>
    <row r="82" spans="1:6" x14ac:dyDescent="0.25">
      <c r="A82" s="51">
        <v>31</v>
      </c>
      <c r="B82" s="45" t="s">
        <v>412</v>
      </c>
      <c r="C82" s="32">
        <v>60</v>
      </c>
      <c r="D82" s="31">
        <v>88</v>
      </c>
      <c r="E82" s="55">
        <f t="shared" si="2"/>
        <v>0.7</v>
      </c>
      <c r="F82" s="23" t="str">
        <f t="shared" si="3"/>
        <v>Tinggi</v>
      </c>
    </row>
    <row r="83" spans="1:6" x14ac:dyDescent="0.25">
      <c r="A83" s="51">
        <v>32</v>
      </c>
      <c r="B83" s="45" t="s">
        <v>414</v>
      </c>
      <c r="C83" s="32">
        <v>26.666666666666668</v>
      </c>
      <c r="D83" s="31">
        <v>68</v>
      </c>
      <c r="E83" s="55">
        <f t="shared" si="2"/>
        <v>0.5636363636363636</v>
      </c>
      <c r="F83" s="23" t="str">
        <f t="shared" si="3"/>
        <v>Sedang</v>
      </c>
    </row>
    <row r="84" spans="1:6" x14ac:dyDescent="0.25">
      <c r="A84" s="51">
        <v>33</v>
      </c>
      <c r="B84" s="45" t="s">
        <v>416</v>
      </c>
      <c r="C84" s="32">
        <v>33.333333333333329</v>
      </c>
      <c r="D84" s="31">
        <v>84</v>
      </c>
      <c r="E84" s="55">
        <f t="shared" si="2"/>
        <v>0.76</v>
      </c>
      <c r="F84" s="23" t="str">
        <f t="shared" si="3"/>
        <v>Tinggi</v>
      </c>
    </row>
    <row r="85" spans="1:6" x14ac:dyDescent="0.25">
      <c r="A85" s="51">
        <v>34</v>
      </c>
      <c r="B85" s="45" t="s">
        <v>418</v>
      </c>
      <c r="C85" s="32">
        <v>46.666666666666664</v>
      </c>
      <c r="D85" s="31">
        <v>88</v>
      </c>
      <c r="E85" s="55">
        <f t="shared" si="2"/>
        <v>0.77500000000000002</v>
      </c>
      <c r="F85" s="23" t="str">
        <f t="shared" si="3"/>
        <v>Tinggi</v>
      </c>
    </row>
    <row r="86" spans="1:6" x14ac:dyDescent="0.25">
      <c r="A86" s="51">
        <v>35</v>
      </c>
      <c r="B86" s="45" t="s">
        <v>420</v>
      </c>
      <c r="C86" s="32">
        <v>46.666666666666664</v>
      </c>
      <c r="D86" s="31">
        <v>80</v>
      </c>
      <c r="E86" s="55">
        <f t="shared" si="2"/>
        <v>0.625</v>
      </c>
      <c r="F86" s="23" t="str">
        <f t="shared" si="3"/>
        <v>Sedang</v>
      </c>
    </row>
    <row r="87" spans="1:6" x14ac:dyDescent="0.25">
      <c r="B87" s="28" t="s">
        <v>340</v>
      </c>
      <c r="C87" s="60">
        <f>AVERAGE(C52:C86)</f>
        <v>45.333333333333329</v>
      </c>
      <c r="D87" s="58">
        <f>AVERAGE(D52:D86)</f>
        <v>83.657142857142858</v>
      </c>
      <c r="E87" s="60">
        <f>AVERAGE(E52:E86)</f>
        <v>0.70370439084724812</v>
      </c>
      <c r="F87" s="28" t="str">
        <f t="shared" si="3"/>
        <v>Tinggi</v>
      </c>
    </row>
    <row r="92" spans="1:6" x14ac:dyDescent="0.25">
      <c r="A92" s="166" t="s">
        <v>518</v>
      </c>
      <c r="B92" s="166"/>
      <c r="C92" s="166"/>
      <c r="D92" s="166"/>
      <c r="E92" s="166"/>
      <c r="F92" s="166"/>
    </row>
    <row r="93" spans="1:6" x14ac:dyDescent="0.25">
      <c r="A93" s="167"/>
      <c r="B93" s="167"/>
      <c r="C93" s="167"/>
      <c r="D93" s="167"/>
      <c r="E93" s="167"/>
      <c r="F93" s="167"/>
    </row>
    <row r="94" spans="1:6" ht="36.75" x14ac:dyDescent="0.25">
      <c r="A94" s="48" t="s">
        <v>267</v>
      </c>
      <c r="B94" s="48" t="s">
        <v>268</v>
      </c>
      <c r="C94" s="49" t="s">
        <v>499</v>
      </c>
      <c r="D94" s="49" t="s">
        <v>500</v>
      </c>
      <c r="E94" s="50" t="s">
        <v>501</v>
      </c>
      <c r="F94" s="48" t="s">
        <v>151</v>
      </c>
    </row>
    <row r="95" spans="1:6" x14ac:dyDescent="0.25">
      <c r="A95" s="51">
        <v>1</v>
      </c>
      <c r="B95" s="2" t="s">
        <v>426</v>
      </c>
      <c r="C95" s="53">
        <v>46.666666666666664</v>
      </c>
      <c r="D95" s="25">
        <v>80</v>
      </c>
      <c r="E95" s="55">
        <f t="shared" ref="E95:E130" si="4">(D95-C95)/(100-C95)</f>
        <v>0.625</v>
      </c>
      <c r="F95" s="23" t="str">
        <f t="shared" ref="F95:F131" si="5">IF(E95&lt;0.3,"Rendah",IF(E95&lt;0.7,"Sedang","Tinggi"))</f>
        <v>Sedang</v>
      </c>
    </row>
    <row r="96" spans="1:6" x14ac:dyDescent="0.25">
      <c r="A96" s="51">
        <v>2</v>
      </c>
      <c r="B96" s="2" t="s">
        <v>428</v>
      </c>
      <c r="C96" s="53">
        <v>40</v>
      </c>
      <c r="D96" s="25">
        <v>80</v>
      </c>
      <c r="E96" s="55">
        <f t="shared" si="4"/>
        <v>0.66666666666666663</v>
      </c>
      <c r="F96" s="23" t="str">
        <f t="shared" si="5"/>
        <v>Sedang</v>
      </c>
    </row>
    <row r="97" spans="1:6" x14ac:dyDescent="0.25">
      <c r="A97" s="51">
        <v>3</v>
      </c>
      <c r="B97" s="2" t="s">
        <v>430</v>
      </c>
      <c r="C97" s="53">
        <v>46.666666666666664</v>
      </c>
      <c r="D97" s="25">
        <v>76</v>
      </c>
      <c r="E97" s="55">
        <f t="shared" si="4"/>
        <v>0.55000000000000004</v>
      </c>
      <c r="F97" s="23" t="str">
        <f t="shared" si="5"/>
        <v>Sedang</v>
      </c>
    </row>
    <row r="98" spans="1:6" x14ac:dyDescent="0.25">
      <c r="A98" s="51">
        <v>4</v>
      </c>
      <c r="B98" s="2" t="s">
        <v>432</v>
      </c>
      <c r="C98" s="53">
        <v>60</v>
      </c>
      <c r="D98" s="25">
        <v>92</v>
      </c>
      <c r="E98" s="55">
        <f t="shared" si="4"/>
        <v>0.8</v>
      </c>
      <c r="F98" s="23" t="str">
        <f t="shared" si="5"/>
        <v>Tinggi</v>
      </c>
    </row>
    <row r="99" spans="1:6" x14ac:dyDescent="0.25">
      <c r="A99" s="51">
        <v>5</v>
      </c>
      <c r="B99" s="61" t="s">
        <v>434</v>
      </c>
      <c r="C99" s="53">
        <v>40</v>
      </c>
      <c r="D99" s="25">
        <v>72</v>
      </c>
      <c r="E99" s="55">
        <f t="shared" si="4"/>
        <v>0.53333333333333333</v>
      </c>
      <c r="F99" s="23" t="str">
        <f t="shared" si="5"/>
        <v>Sedang</v>
      </c>
    </row>
    <row r="100" spans="1:6" x14ac:dyDescent="0.25">
      <c r="A100" s="51">
        <v>6</v>
      </c>
      <c r="B100" s="2" t="s">
        <v>436</v>
      </c>
      <c r="C100" s="53">
        <v>33.333333333333329</v>
      </c>
      <c r="D100" s="25">
        <v>76</v>
      </c>
      <c r="E100" s="55">
        <f t="shared" si="4"/>
        <v>0.64</v>
      </c>
      <c r="F100" s="23" t="str">
        <f t="shared" si="5"/>
        <v>Sedang</v>
      </c>
    </row>
    <row r="101" spans="1:6" x14ac:dyDescent="0.25">
      <c r="A101" s="51">
        <v>7</v>
      </c>
      <c r="B101" s="2" t="s">
        <v>438</v>
      </c>
      <c r="C101" s="53">
        <v>46.666666666666664</v>
      </c>
      <c r="D101" s="25">
        <v>84</v>
      </c>
      <c r="E101" s="55">
        <f t="shared" si="4"/>
        <v>0.70000000000000007</v>
      </c>
      <c r="F101" s="23" t="str">
        <f t="shared" si="5"/>
        <v>Tinggi</v>
      </c>
    </row>
    <row r="102" spans="1:6" x14ac:dyDescent="0.25">
      <c r="A102" s="51">
        <v>8</v>
      </c>
      <c r="B102" s="61" t="s">
        <v>440</v>
      </c>
      <c r="C102" s="53">
        <v>53.333333333333336</v>
      </c>
      <c r="D102" s="25">
        <v>88</v>
      </c>
      <c r="E102" s="55">
        <f t="shared" si="4"/>
        <v>0.74285714285714288</v>
      </c>
      <c r="F102" s="23" t="str">
        <f t="shared" si="5"/>
        <v>Tinggi</v>
      </c>
    </row>
    <row r="103" spans="1:6" x14ac:dyDescent="0.25">
      <c r="A103" s="51">
        <v>9</v>
      </c>
      <c r="B103" s="2" t="s">
        <v>442</v>
      </c>
      <c r="C103" s="53">
        <v>46.666666666666664</v>
      </c>
      <c r="D103" s="25">
        <v>88</v>
      </c>
      <c r="E103" s="55">
        <f t="shared" si="4"/>
        <v>0.77500000000000002</v>
      </c>
      <c r="F103" s="23" t="str">
        <f t="shared" si="5"/>
        <v>Tinggi</v>
      </c>
    </row>
    <row r="104" spans="1:6" x14ac:dyDescent="0.25">
      <c r="A104" s="51">
        <v>10</v>
      </c>
      <c r="B104" s="2" t="s">
        <v>444</v>
      </c>
      <c r="C104" s="53">
        <v>53.333333333333336</v>
      </c>
      <c r="D104" s="25">
        <v>80</v>
      </c>
      <c r="E104" s="55">
        <f t="shared" si="4"/>
        <v>0.5714285714285714</v>
      </c>
      <c r="F104" s="23" t="str">
        <f t="shared" si="5"/>
        <v>Sedang</v>
      </c>
    </row>
    <row r="105" spans="1:6" x14ac:dyDescent="0.25">
      <c r="A105" s="51">
        <v>11</v>
      </c>
      <c r="B105" s="2" t="s">
        <v>446</v>
      </c>
      <c r="C105" s="53">
        <v>46.666666666666664</v>
      </c>
      <c r="D105" s="25">
        <v>92</v>
      </c>
      <c r="E105" s="55">
        <f t="shared" si="4"/>
        <v>0.85</v>
      </c>
      <c r="F105" s="23" t="str">
        <f t="shared" si="5"/>
        <v>Tinggi</v>
      </c>
    </row>
    <row r="106" spans="1:6" x14ac:dyDescent="0.25">
      <c r="A106" s="51">
        <v>12</v>
      </c>
      <c r="B106" s="2" t="s">
        <v>448</v>
      </c>
      <c r="C106" s="53">
        <v>53.333333333333336</v>
      </c>
      <c r="D106" s="25">
        <v>80</v>
      </c>
      <c r="E106" s="55">
        <f t="shared" si="4"/>
        <v>0.5714285714285714</v>
      </c>
      <c r="F106" s="23" t="str">
        <f t="shared" si="5"/>
        <v>Sedang</v>
      </c>
    </row>
    <row r="107" spans="1:6" x14ac:dyDescent="0.25">
      <c r="A107" s="51">
        <v>13</v>
      </c>
      <c r="B107" s="2" t="s">
        <v>450</v>
      </c>
      <c r="C107" s="53">
        <v>46.666666666666664</v>
      </c>
      <c r="D107" s="25">
        <v>84</v>
      </c>
      <c r="E107" s="55">
        <f t="shared" si="4"/>
        <v>0.70000000000000007</v>
      </c>
      <c r="F107" s="23" t="str">
        <f t="shared" si="5"/>
        <v>Tinggi</v>
      </c>
    </row>
    <row r="108" spans="1:6" x14ac:dyDescent="0.25">
      <c r="A108" s="51">
        <v>14</v>
      </c>
      <c r="B108" s="2" t="s">
        <v>452</v>
      </c>
      <c r="C108" s="53">
        <v>26.666666666666668</v>
      </c>
      <c r="D108" s="25">
        <v>88</v>
      </c>
      <c r="E108" s="55">
        <f t="shared" si="4"/>
        <v>0.83636363636363631</v>
      </c>
      <c r="F108" s="23" t="str">
        <f t="shared" si="5"/>
        <v>Tinggi</v>
      </c>
    </row>
    <row r="109" spans="1:6" x14ac:dyDescent="0.25">
      <c r="A109" s="51">
        <v>15</v>
      </c>
      <c r="B109" s="2" t="s">
        <v>454</v>
      </c>
      <c r="C109" s="53">
        <v>46.666666666666664</v>
      </c>
      <c r="D109" s="25">
        <v>84</v>
      </c>
      <c r="E109" s="55">
        <f t="shared" si="4"/>
        <v>0.70000000000000007</v>
      </c>
      <c r="F109" s="23" t="str">
        <f t="shared" si="5"/>
        <v>Tinggi</v>
      </c>
    </row>
    <row r="110" spans="1:6" x14ac:dyDescent="0.25">
      <c r="A110" s="51">
        <v>16</v>
      </c>
      <c r="B110" s="2" t="s">
        <v>456</v>
      </c>
      <c r="C110" s="53">
        <v>53.333333333333336</v>
      </c>
      <c r="D110" s="25">
        <v>80</v>
      </c>
      <c r="E110" s="55">
        <f t="shared" si="4"/>
        <v>0.5714285714285714</v>
      </c>
      <c r="F110" s="23" t="str">
        <f t="shared" si="5"/>
        <v>Sedang</v>
      </c>
    </row>
    <row r="111" spans="1:6" x14ac:dyDescent="0.25">
      <c r="A111" s="51">
        <v>17</v>
      </c>
      <c r="B111" s="2" t="s">
        <v>458</v>
      </c>
      <c r="C111" s="53">
        <v>53.333333333333336</v>
      </c>
      <c r="D111" s="25">
        <v>88</v>
      </c>
      <c r="E111" s="55">
        <f t="shared" si="4"/>
        <v>0.74285714285714288</v>
      </c>
      <c r="F111" s="23" t="str">
        <f t="shared" si="5"/>
        <v>Tinggi</v>
      </c>
    </row>
    <row r="112" spans="1:6" x14ac:dyDescent="0.25">
      <c r="A112" s="51">
        <v>18</v>
      </c>
      <c r="B112" s="2" t="s">
        <v>460</v>
      </c>
      <c r="C112" s="53">
        <v>33.333333333333329</v>
      </c>
      <c r="D112" s="25">
        <v>76</v>
      </c>
      <c r="E112" s="55">
        <f t="shared" si="4"/>
        <v>0.64</v>
      </c>
      <c r="F112" s="23" t="str">
        <f t="shared" si="5"/>
        <v>Sedang</v>
      </c>
    </row>
    <row r="113" spans="1:6" x14ac:dyDescent="0.25">
      <c r="A113" s="51">
        <v>19</v>
      </c>
      <c r="B113" s="2" t="s">
        <v>462</v>
      </c>
      <c r="C113" s="53">
        <v>53.333333333333336</v>
      </c>
      <c r="D113" s="25">
        <v>88</v>
      </c>
      <c r="E113" s="55">
        <f t="shared" si="4"/>
        <v>0.74285714285714288</v>
      </c>
      <c r="F113" s="23" t="str">
        <f t="shared" si="5"/>
        <v>Tinggi</v>
      </c>
    </row>
    <row r="114" spans="1:6" x14ac:dyDescent="0.25">
      <c r="A114" s="51">
        <v>20</v>
      </c>
      <c r="B114" s="2" t="s">
        <v>464</v>
      </c>
      <c r="C114" s="53">
        <v>53.333333333333336</v>
      </c>
      <c r="D114" s="25">
        <v>84</v>
      </c>
      <c r="E114" s="55">
        <f t="shared" si="4"/>
        <v>0.65714285714285714</v>
      </c>
      <c r="F114" s="23" t="str">
        <f t="shared" si="5"/>
        <v>Sedang</v>
      </c>
    </row>
    <row r="115" spans="1:6" x14ac:dyDescent="0.25">
      <c r="A115" s="51">
        <v>21</v>
      </c>
      <c r="B115" s="2" t="s">
        <v>466</v>
      </c>
      <c r="C115" s="53">
        <v>53.333333333333336</v>
      </c>
      <c r="D115" s="25">
        <v>88</v>
      </c>
      <c r="E115" s="55">
        <f t="shared" si="4"/>
        <v>0.74285714285714288</v>
      </c>
      <c r="F115" s="23" t="str">
        <f t="shared" si="5"/>
        <v>Tinggi</v>
      </c>
    </row>
    <row r="116" spans="1:6" x14ac:dyDescent="0.25">
      <c r="A116" s="51">
        <v>22</v>
      </c>
      <c r="B116" s="61" t="s">
        <v>468</v>
      </c>
      <c r="C116" s="53">
        <v>46.666666666666664</v>
      </c>
      <c r="D116" s="25">
        <v>80</v>
      </c>
      <c r="E116" s="55">
        <f t="shared" si="4"/>
        <v>0.625</v>
      </c>
      <c r="F116" s="23" t="str">
        <f t="shared" si="5"/>
        <v>Sedang</v>
      </c>
    </row>
    <row r="117" spans="1:6" x14ac:dyDescent="0.25">
      <c r="A117" s="51">
        <v>23</v>
      </c>
      <c r="B117" s="2" t="s">
        <v>470</v>
      </c>
      <c r="C117" s="53">
        <v>40</v>
      </c>
      <c r="D117" s="25">
        <v>84</v>
      </c>
      <c r="E117" s="55">
        <f t="shared" si="4"/>
        <v>0.73333333333333328</v>
      </c>
      <c r="F117" s="23" t="str">
        <f t="shared" si="5"/>
        <v>Tinggi</v>
      </c>
    </row>
    <row r="118" spans="1:6" x14ac:dyDescent="0.25">
      <c r="A118" s="51">
        <v>24</v>
      </c>
      <c r="B118" s="2" t="s">
        <v>472</v>
      </c>
      <c r="C118" s="53">
        <v>53.333333333333336</v>
      </c>
      <c r="D118" s="25">
        <v>84</v>
      </c>
      <c r="E118" s="55">
        <f t="shared" si="4"/>
        <v>0.65714285714285714</v>
      </c>
      <c r="F118" s="23" t="str">
        <f t="shared" si="5"/>
        <v>Sedang</v>
      </c>
    </row>
    <row r="119" spans="1:6" x14ac:dyDescent="0.25">
      <c r="A119" s="51">
        <v>25</v>
      </c>
      <c r="B119" s="2" t="s">
        <v>474</v>
      </c>
      <c r="C119" s="53">
        <v>53.333333333333336</v>
      </c>
      <c r="D119" s="25">
        <v>80</v>
      </c>
      <c r="E119" s="55">
        <f t="shared" si="4"/>
        <v>0.5714285714285714</v>
      </c>
      <c r="F119" s="23" t="str">
        <f t="shared" si="5"/>
        <v>Sedang</v>
      </c>
    </row>
    <row r="120" spans="1:6" x14ac:dyDescent="0.25">
      <c r="A120" s="51">
        <v>26</v>
      </c>
      <c r="B120" s="2" t="s">
        <v>476</v>
      </c>
      <c r="C120" s="53">
        <v>40</v>
      </c>
      <c r="D120" s="25">
        <v>88</v>
      </c>
      <c r="E120" s="55">
        <f t="shared" si="4"/>
        <v>0.8</v>
      </c>
      <c r="F120" s="23" t="str">
        <f t="shared" si="5"/>
        <v>Tinggi</v>
      </c>
    </row>
    <row r="121" spans="1:6" x14ac:dyDescent="0.25">
      <c r="A121" s="51">
        <v>27</v>
      </c>
      <c r="B121" s="2" t="s">
        <v>478</v>
      </c>
      <c r="C121" s="53">
        <v>40</v>
      </c>
      <c r="D121" s="25">
        <v>76</v>
      </c>
      <c r="E121" s="55">
        <f t="shared" si="4"/>
        <v>0.6</v>
      </c>
      <c r="F121" s="23" t="str">
        <f t="shared" si="5"/>
        <v>Sedang</v>
      </c>
    </row>
    <row r="122" spans="1:6" x14ac:dyDescent="0.25">
      <c r="A122" s="51">
        <v>28</v>
      </c>
      <c r="B122" s="61" t="s">
        <v>480</v>
      </c>
      <c r="C122" s="53">
        <v>46.666666666666664</v>
      </c>
      <c r="D122" s="25">
        <v>84</v>
      </c>
      <c r="E122" s="55">
        <f t="shared" si="4"/>
        <v>0.70000000000000007</v>
      </c>
      <c r="F122" s="23" t="str">
        <f t="shared" si="5"/>
        <v>Tinggi</v>
      </c>
    </row>
    <row r="123" spans="1:6" x14ac:dyDescent="0.25">
      <c r="A123" s="51">
        <v>29</v>
      </c>
      <c r="B123" s="2" t="s">
        <v>482</v>
      </c>
      <c r="C123" s="53">
        <v>46.666666666666664</v>
      </c>
      <c r="D123" s="25">
        <v>64</v>
      </c>
      <c r="E123" s="55">
        <f t="shared" si="4"/>
        <v>0.32500000000000001</v>
      </c>
      <c r="F123" s="23" t="str">
        <f t="shared" si="5"/>
        <v>Sedang</v>
      </c>
    </row>
    <row r="124" spans="1:6" x14ac:dyDescent="0.25">
      <c r="A124" s="51">
        <v>30</v>
      </c>
      <c r="B124" s="2" t="s">
        <v>484</v>
      </c>
      <c r="C124" s="53">
        <v>46.666666666666664</v>
      </c>
      <c r="D124" s="25">
        <v>88</v>
      </c>
      <c r="E124" s="55">
        <f t="shared" si="4"/>
        <v>0.77500000000000002</v>
      </c>
      <c r="F124" s="23" t="str">
        <f t="shared" si="5"/>
        <v>Tinggi</v>
      </c>
    </row>
    <row r="125" spans="1:6" x14ac:dyDescent="0.25">
      <c r="A125" s="51">
        <v>31</v>
      </c>
      <c r="B125" s="2" t="s">
        <v>486</v>
      </c>
      <c r="C125" s="53">
        <v>53.333333333333336</v>
      </c>
      <c r="D125" s="25">
        <v>84</v>
      </c>
      <c r="E125" s="55">
        <f t="shared" si="4"/>
        <v>0.65714285714285714</v>
      </c>
      <c r="F125" s="23" t="str">
        <f t="shared" si="5"/>
        <v>Sedang</v>
      </c>
    </row>
    <row r="126" spans="1:6" x14ac:dyDescent="0.25">
      <c r="A126" s="51">
        <v>32</v>
      </c>
      <c r="B126" s="2" t="s">
        <v>488</v>
      </c>
      <c r="C126" s="53">
        <v>40</v>
      </c>
      <c r="D126" s="25">
        <v>72</v>
      </c>
      <c r="E126" s="55">
        <f t="shared" si="4"/>
        <v>0.53333333333333333</v>
      </c>
      <c r="F126" s="23" t="str">
        <f t="shared" si="5"/>
        <v>Sedang</v>
      </c>
    </row>
    <row r="127" spans="1:6" x14ac:dyDescent="0.25">
      <c r="A127" s="51">
        <v>33</v>
      </c>
      <c r="B127" s="2" t="s">
        <v>490</v>
      </c>
      <c r="C127" s="53">
        <v>46.666666666666664</v>
      </c>
      <c r="D127" s="25">
        <v>76</v>
      </c>
      <c r="E127" s="55">
        <f t="shared" si="4"/>
        <v>0.55000000000000004</v>
      </c>
      <c r="F127" s="23" t="str">
        <f t="shared" si="5"/>
        <v>Sedang</v>
      </c>
    </row>
    <row r="128" spans="1:6" x14ac:dyDescent="0.25">
      <c r="A128" s="51">
        <v>34</v>
      </c>
      <c r="B128" s="2" t="s">
        <v>492</v>
      </c>
      <c r="C128" s="53">
        <v>46.666666666666664</v>
      </c>
      <c r="D128" s="25">
        <v>92</v>
      </c>
      <c r="E128" s="55">
        <f t="shared" si="4"/>
        <v>0.85</v>
      </c>
      <c r="F128" s="23" t="str">
        <f t="shared" si="5"/>
        <v>Tinggi</v>
      </c>
    </row>
    <row r="129" spans="1:6" x14ac:dyDescent="0.25">
      <c r="A129" s="51">
        <v>35</v>
      </c>
      <c r="B129" s="2" t="s">
        <v>494</v>
      </c>
      <c r="C129" s="53">
        <v>60</v>
      </c>
      <c r="D129" s="25">
        <v>80</v>
      </c>
      <c r="E129" s="55">
        <f t="shared" si="4"/>
        <v>0.5</v>
      </c>
      <c r="F129" s="23" t="str">
        <f t="shared" si="5"/>
        <v>Sedang</v>
      </c>
    </row>
    <row r="130" spans="1:6" x14ac:dyDescent="0.25">
      <c r="A130" s="51">
        <v>36</v>
      </c>
      <c r="B130" s="2" t="s">
        <v>496</v>
      </c>
      <c r="C130" s="53">
        <v>53.333333333333336</v>
      </c>
      <c r="D130" s="25">
        <v>84</v>
      </c>
      <c r="E130" s="55">
        <f t="shared" si="4"/>
        <v>0.65714285714285714</v>
      </c>
      <c r="F130" s="23" t="str">
        <f t="shared" si="5"/>
        <v>Sedang</v>
      </c>
    </row>
    <row r="131" spans="1:6" x14ac:dyDescent="0.25">
      <c r="B131" s="28" t="s">
        <v>340</v>
      </c>
      <c r="C131" s="44">
        <f>AVERAGE(C96:C130)</f>
        <v>47.238095238095241</v>
      </c>
      <c r="D131" s="57">
        <f>AVERAGE(D96:D130)</f>
        <v>82.4</v>
      </c>
      <c r="E131" s="44">
        <f>AVERAGE(E96:E130)</f>
        <v>0.66482127396413127</v>
      </c>
      <c r="F131" s="28" t="str">
        <f t="shared" si="5"/>
        <v>Sedang</v>
      </c>
    </row>
  </sheetData>
  <mergeCells count="8">
    <mergeCell ref="A49:F50"/>
    <mergeCell ref="A92:F93"/>
    <mergeCell ref="B1:F2"/>
    <mergeCell ref="B41:B42"/>
    <mergeCell ref="C41:D41"/>
    <mergeCell ref="C42:D42"/>
    <mergeCell ref="B43:B44"/>
    <mergeCell ref="C45:D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3"/>
  <sheetViews>
    <sheetView workbookViewId="0">
      <selection sqref="A1:XFD1048576"/>
    </sheetView>
  </sheetViews>
  <sheetFormatPr defaultRowHeight="11.25" x14ac:dyDescent="0.2"/>
  <cols>
    <col min="1" max="1" width="4.28515625" style="62" customWidth="1"/>
    <col min="2" max="2" width="11.140625" style="62" customWidth="1"/>
    <col min="3" max="38" width="3.28515625" style="62" customWidth="1"/>
    <col min="39" max="39" width="6" style="62" customWidth="1"/>
    <col min="40" max="40" width="5" style="62" customWidth="1"/>
    <col min="41" max="41" width="6.140625" style="62" customWidth="1"/>
    <col min="42" max="16384" width="9.140625" style="62"/>
  </cols>
  <sheetData>
    <row r="1" spans="1:53" x14ac:dyDescent="0.2">
      <c r="A1" s="177" t="s">
        <v>519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</row>
    <row r="2" spans="1:53" x14ac:dyDescent="0.2">
      <c r="A2" s="174" t="s">
        <v>125</v>
      </c>
      <c r="B2" s="63" t="s">
        <v>520</v>
      </c>
      <c r="C2" s="173" t="s">
        <v>521</v>
      </c>
      <c r="D2" s="173"/>
      <c r="E2" s="173"/>
      <c r="F2" s="173"/>
      <c r="G2" s="173"/>
      <c r="H2" s="173"/>
      <c r="I2" s="173" t="s">
        <v>522</v>
      </c>
      <c r="J2" s="173"/>
      <c r="K2" s="173"/>
      <c r="L2" s="173"/>
      <c r="M2" s="173"/>
      <c r="N2" s="173"/>
      <c r="O2" s="173" t="s">
        <v>523</v>
      </c>
      <c r="P2" s="173"/>
      <c r="Q2" s="173"/>
      <c r="R2" s="173"/>
      <c r="S2" s="173"/>
      <c r="T2" s="173"/>
      <c r="U2" s="173" t="s">
        <v>524</v>
      </c>
      <c r="V2" s="173"/>
      <c r="W2" s="173"/>
      <c r="X2" s="173"/>
      <c r="Y2" s="173"/>
      <c r="Z2" s="173"/>
      <c r="AA2" s="173" t="s">
        <v>525</v>
      </c>
      <c r="AB2" s="173"/>
      <c r="AC2" s="173"/>
      <c r="AD2" s="173"/>
      <c r="AE2" s="173"/>
      <c r="AF2" s="173"/>
      <c r="AG2" s="173" t="s">
        <v>526</v>
      </c>
      <c r="AH2" s="173"/>
      <c r="AI2" s="173"/>
      <c r="AJ2" s="173"/>
      <c r="AK2" s="173"/>
      <c r="AL2" s="173"/>
      <c r="AM2" s="169" t="s">
        <v>527</v>
      </c>
      <c r="AN2" s="169" t="s">
        <v>528</v>
      </c>
      <c r="AO2" s="170" t="s">
        <v>151</v>
      </c>
    </row>
    <row r="3" spans="1:53" ht="12" thickBot="1" x14ac:dyDescent="0.25">
      <c r="A3" s="175"/>
      <c r="B3" s="171" t="s">
        <v>1</v>
      </c>
      <c r="C3" s="173" t="s">
        <v>529</v>
      </c>
      <c r="D3" s="173"/>
      <c r="E3" s="173"/>
      <c r="F3" s="173"/>
      <c r="G3" s="173"/>
      <c r="H3" s="173"/>
      <c r="I3" s="173" t="s">
        <v>529</v>
      </c>
      <c r="J3" s="173"/>
      <c r="K3" s="173"/>
      <c r="L3" s="173"/>
      <c r="M3" s="173"/>
      <c r="N3" s="173"/>
      <c r="O3" s="173" t="s">
        <v>529</v>
      </c>
      <c r="P3" s="173"/>
      <c r="Q3" s="173"/>
      <c r="R3" s="173"/>
      <c r="S3" s="173"/>
      <c r="T3" s="173"/>
      <c r="U3" s="173" t="s">
        <v>529</v>
      </c>
      <c r="V3" s="173"/>
      <c r="W3" s="173"/>
      <c r="X3" s="173"/>
      <c r="Y3" s="173"/>
      <c r="Z3" s="173"/>
      <c r="AA3" s="173" t="s">
        <v>529</v>
      </c>
      <c r="AB3" s="173"/>
      <c r="AC3" s="173"/>
      <c r="AD3" s="173"/>
      <c r="AE3" s="173"/>
      <c r="AF3" s="173"/>
      <c r="AG3" s="173" t="s">
        <v>529</v>
      </c>
      <c r="AH3" s="173"/>
      <c r="AI3" s="173"/>
      <c r="AJ3" s="173"/>
      <c r="AK3" s="173"/>
      <c r="AL3" s="173"/>
      <c r="AM3" s="169"/>
      <c r="AN3" s="169"/>
      <c r="AO3" s="170"/>
      <c r="AW3" s="62" t="s">
        <v>530</v>
      </c>
      <c r="AX3" s="62" t="s">
        <v>531</v>
      </c>
      <c r="AY3" s="62" t="s">
        <v>532</v>
      </c>
      <c r="AZ3" s="62" t="s">
        <v>533</v>
      </c>
    </row>
    <row r="4" spans="1:53" ht="12" thickBot="1" x14ac:dyDescent="0.25">
      <c r="A4" s="176"/>
      <c r="B4" s="172"/>
      <c r="C4" s="64" t="s">
        <v>489</v>
      </c>
      <c r="D4" s="64" t="s">
        <v>473</v>
      </c>
      <c r="E4" s="64" t="s">
        <v>455</v>
      </c>
      <c r="F4" s="64" t="s">
        <v>487</v>
      </c>
      <c r="G4" s="64" t="s">
        <v>477</v>
      </c>
      <c r="H4" s="64" t="s">
        <v>457</v>
      </c>
      <c r="I4" s="64" t="s">
        <v>463</v>
      </c>
      <c r="J4" s="64" t="s">
        <v>485</v>
      </c>
      <c r="K4" s="64" t="s">
        <v>491</v>
      </c>
      <c r="L4" s="64" t="s">
        <v>451</v>
      </c>
      <c r="M4" s="64" t="s">
        <v>467</v>
      </c>
      <c r="N4" s="64" t="s">
        <v>447</v>
      </c>
      <c r="O4" s="64" t="s">
        <v>429</v>
      </c>
      <c r="P4" s="64" t="s">
        <v>443</v>
      </c>
      <c r="Q4" s="64" t="s">
        <v>449</v>
      </c>
      <c r="R4" s="64" t="s">
        <v>437</v>
      </c>
      <c r="S4" s="64" t="s">
        <v>441</v>
      </c>
      <c r="T4" s="64" t="s">
        <v>497</v>
      </c>
      <c r="U4" s="64" t="s">
        <v>433</v>
      </c>
      <c r="V4" s="64" t="s">
        <v>465</v>
      </c>
      <c r="W4" s="64" t="s">
        <v>475</v>
      </c>
      <c r="X4" s="64" t="s">
        <v>481</v>
      </c>
      <c r="Y4" s="64" t="s">
        <v>483</v>
      </c>
      <c r="Z4" s="64" t="s">
        <v>495</v>
      </c>
      <c r="AA4" s="64" t="s">
        <v>453</v>
      </c>
      <c r="AB4" s="64" t="s">
        <v>459</v>
      </c>
      <c r="AC4" s="64" t="s">
        <v>461</v>
      </c>
      <c r="AD4" s="64" t="s">
        <v>469</v>
      </c>
      <c r="AE4" s="64" t="s">
        <v>479</v>
      </c>
      <c r="AF4" s="64" t="s">
        <v>493</v>
      </c>
      <c r="AG4" s="64" t="s">
        <v>427</v>
      </c>
      <c r="AH4" s="64" t="s">
        <v>431</v>
      </c>
      <c r="AI4" s="64" t="s">
        <v>435</v>
      </c>
      <c r="AJ4" s="64" t="s">
        <v>439</v>
      </c>
      <c r="AK4" s="64" t="s">
        <v>445</v>
      </c>
      <c r="AL4" s="64" t="s">
        <v>471</v>
      </c>
      <c r="AM4" s="169"/>
      <c r="AN4" s="169"/>
      <c r="AO4" s="170"/>
      <c r="AR4" s="65" t="s">
        <v>534</v>
      </c>
      <c r="AS4" s="65" t="s">
        <v>535</v>
      </c>
      <c r="AT4" s="65" t="s">
        <v>536</v>
      </c>
      <c r="AU4" s="65" t="s">
        <v>533</v>
      </c>
      <c r="AW4" s="66">
        <v>80.246913580246925</v>
      </c>
      <c r="AX4" s="67">
        <v>80</v>
      </c>
      <c r="AY4" s="67">
        <v>84</v>
      </c>
      <c r="AZ4" s="68">
        <f>AVERAGE(AW4:AY4)</f>
        <v>81.415637860082313</v>
      </c>
      <c r="BA4" s="62" t="str">
        <f>IF(AZ4&lt;39,"SR",IF(AZ4&lt;55,"R",IF(AZ4&lt;65,"S",IF(AZ4&lt;79,"T","ST"))))</f>
        <v>ST</v>
      </c>
    </row>
    <row r="5" spans="1:53" ht="12" thickBot="1" x14ac:dyDescent="0.25">
      <c r="A5" s="63">
        <v>1</v>
      </c>
      <c r="B5" s="69">
        <v>1</v>
      </c>
      <c r="C5" s="64">
        <v>2</v>
      </c>
      <c r="D5" s="64">
        <v>3</v>
      </c>
      <c r="E5" s="64">
        <v>3</v>
      </c>
      <c r="F5" s="64">
        <v>2</v>
      </c>
      <c r="G5" s="64">
        <v>3</v>
      </c>
      <c r="H5" s="64">
        <v>2</v>
      </c>
      <c r="I5" s="64">
        <v>3</v>
      </c>
      <c r="J5" s="64">
        <v>3</v>
      </c>
      <c r="K5" s="64">
        <v>2</v>
      </c>
      <c r="L5" s="64">
        <v>3</v>
      </c>
      <c r="M5" s="64">
        <v>3</v>
      </c>
      <c r="N5" s="64">
        <v>2</v>
      </c>
      <c r="O5" s="64">
        <v>2</v>
      </c>
      <c r="P5" s="64">
        <v>2</v>
      </c>
      <c r="Q5" s="64">
        <v>3</v>
      </c>
      <c r="R5" s="64">
        <v>2</v>
      </c>
      <c r="S5" s="64">
        <v>3</v>
      </c>
      <c r="T5" s="64">
        <v>2</v>
      </c>
      <c r="U5" s="64">
        <v>3</v>
      </c>
      <c r="V5" s="64">
        <v>3</v>
      </c>
      <c r="W5" s="64">
        <v>2</v>
      </c>
      <c r="X5" s="64">
        <v>3</v>
      </c>
      <c r="Y5" s="64">
        <v>2</v>
      </c>
      <c r="Z5" s="64">
        <v>3</v>
      </c>
      <c r="AA5" s="64">
        <v>3</v>
      </c>
      <c r="AB5" s="64">
        <v>2</v>
      </c>
      <c r="AC5" s="64">
        <v>2</v>
      </c>
      <c r="AD5" s="64">
        <v>3</v>
      </c>
      <c r="AE5" s="64">
        <v>3</v>
      </c>
      <c r="AF5" s="64">
        <v>3</v>
      </c>
      <c r="AG5" s="64">
        <v>2</v>
      </c>
      <c r="AH5" s="64">
        <v>2</v>
      </c>
      <c r="AI5" s="64">
        <v>2</v>
      </c>
      <c r="AJ5" s="64">
        <v>2</v>
      </c>
      <c r="AK5" s="64">
        <v>2</v>
      </c>
      <c r="AL5" s="64">
        <v>2</v>
      </c>
      <c r="AM5" s="70">
        <f>SUM(C5:AL5)</f>
        <v>89</v>
      </c>
      <c r="AN5" s="71">
        <f>AM5/108*100</f>
        <v>82.407407407407405</v>
      </c>
      <c r="AO5" s="70" t="str">
        <f t="shared" ref="AO5:AO12" si="0">IF(AN5&lt;39,"SR",IF(AN5&lt;55,"R",IF(AN5&lt;65,"S",IF(AN5&lt;79,"T","ST"))))</f>
        <v>ST</v>
      </c>
      <c r="AQ5" s="62" t="s">
        <v>7</v>
      </c>
      <c r="AR5" s="68">
        <v>82.407407407407405</v>
      </c>
      <c r="AS5" s="68">
        <v>86.111111111111114</v>
      </c>
      <c r="AT5" s="68">
        <v>82.407407407407405</v>
      </c>
      <c r="AU5" s="68">
        <f>AVERAGE(AR5:AT5)</f>
        <v>83.641975308641975</v>
      </c>
      <c r="AW5" s="72">
        <v>80.864197530864203</v>
      </c>
      <c r="AX5" s="73">
        <v>79</v>
      </c>
      <c r="AY5" s="73">
        <v>82</v>
      </c>
      <c r="AZ5" s="68">
        <f t="shared" ref="AZ5:AZ9" si="1">AVERAGE(AW5:AY5)</f>
        <v>80.621399176954739</v>
      </c>
      <c r="BA5" s="62" t="str">
        <f t="shared" ref="BA5:BA10" si="2">IF(AZ5&lt;39,"SR",IF(AZ5&lt;55,"R",IF(AZ5&lt;65,"S",IF(AZ5&lt;79,"T","ST"))))</f>
        <v>ST</v>
      </c>
    </row>
    <row r="6" spans="1:53" ht="12" thickBot="1" x14ac:dyDescent="0.25">
      <c r="A6" s="63">
        <v>2</v>
      </c>
      <c r="B6" s="74">
        <v>2</v>
      </c>
      <c r="C6" s="64">
        <v>2</v>
      </c>
      <c r="D6" s="64">
        <v>3</v>
      </c>
      <c r="E6" s="64">
        <v>3</v>
      </c>
      <c r="F6" s="64">
        <v>2</v>
      </c>
      <c r="G6" s="64">
        <v>3</v>
      </c>
      <c r="H6" s="64">
        <v>2</v>
      </c>
      <c r="I6" s="64">
        <v>3</v>
      </c>
      <c r="J6" s="64">
        <v>3</v>
      </c>
      <c r="K6" s="64">
        <v>2</v>
      </c>
      <c r="L6" s="64">
        <v>3</v>
      </c>
      <c r="M6" s="64">
        <v>3</v>
      </c>
      <c r="N6" s="64">
        <v>3</v>
      </c>
      <c r="O6" s="64">
        <v>2</v>
      </c>
      <c r="P6" s="64">
        <v>3</v>
      </c>
      <c r="Q6" s="64">
        <v>2</v>
      </c>
      <c r="R6" s="64">
        <v>2</v>
      </c>
      <c r="S6" s="64">
        <v>3</v>
      </c>
      <c r="T6" s="64">
        <v>2</v>
      </c>
      <c r="U6" s="64">
        <v>3</v>
      </c>
      <c r="V6" s="64">
        <v>3</v>
      </c>
      <c r="W6" s="64">
        <v>2</v>
      </c>
      <c r="X6" s="64">
        <v>2</v>
      </c>
      <c r="Y6" s="64">
        <v>2</v>
      </c>
      <c r="Z6" s="64">
        <v>3</v>
      </c>
      <c r="AA6" s="64">
        <v>3</v>
      </c>
      <c r="AB6" s="64">
        <v>2</v>
      </c>
      <c r="AC6" s="64">
        <v>1</v>
      </c>
      <c r="AD6" s="64">
        <v>3</v>
      </c>
      <c r="AE6" s="64">
        <v>2</v>
      </c>
      <c r="AF6" s="64">
        <v>3</v>
      </c>
      <c r="AG6" s="64">
        <v>3</v>
      </c>
      <c r="AH6" s="64">
        <v>2</v>
      </c>
      <c r="AI6" s="64">
        <v>2</v>
      </c>
      <c r="AJ6" s="64">
        <v>3</v>
      </c>
      <c r="AK6" s="64">
        <v>3</v>
      </c>
      <c r="AL6" s="64">
        <v>2</v>
      </c>
      <c r="AM6" s="70">
        <f t="shared" ref="AM6:AM10" si="3">SUM(C6:AL6)</f>
        <v>90</v>
      </c>
      <c r="AN6" s="71">
        <f t="shared" ref="AN6:AN10" si="4">AM6/108*100</f>
        <v>83.333333333333343</v>
      </c>
      <c r="AO6" s="70" t="str">
        <f t="shared" si="0"/>
        <v>ST</v>
      </c>
      <c r="AR6" s="68">
        <v>83.333333333333343</v>
      </c>
      <c r="AS6" s="68">
        <v>83.333333333333343</v>
      </c>
      <c r="AT6" s="68">
        <v>80.555555555555557</v>
      </c>
      <c r="AU6" s="68">
        <f t="shared" ref="AU6:AU10" si="5">AVERAGE(AR6:AT6)</f>
        <v>82.407407407407405</v>
      </c>
      <c r="AW6" s="72">
        <v>75.925925925925924</v>
      </c>
      <c r="AX6" s="73">
        <v>78</v>
      </c>
      <c r="AY6" s="73">
        <v>78</v>
      </c>
      <c r="AZ6" s="68">
        <f t="shared" si="1"/>
        <v>77.308641975308646</v>
      </c>
      <c r="BA6" s="62" t="str">
        <f t="shared" si="2"/>
        <v>T</v>
      </c>
    </row>
    <row r="7" spans="1:53" ht="12" thickBot="1" x14ac:dyDescent="0.25">
      <c r="A7" s="63">
        <v>3</v>
      </c>
      <c r="B7" s="70">
        <v>3</v>
      </c>
      <c r="C7" s="64">
        <v>2</v>
      </c>
      <c r="D7" s="64">
        <v>2</v>
      </c>
      <c r="E7" s="64">
        <v>2</v>
      </c>
      <c r="F7" s="64">
        <v>2</v>
      </c>
      <c r="G7" s="64">
        <v>2</v>
      </c>
      <c r="H7" s="64">
        <v>2</v>
      </c>
      <c r="I7" s="64">
        <v>3</v>
      </c>
      <c r="J7" s="64">
        <v>3</v>
      </c>
      <c r="K7" s="64">
        <v>2</v>
      </c>
      <c r="L7" s="64">
        <v>2</v>
      </c>
      <c r="M7" s="64">
        <v>3</v>
      </c>
      <c r="N7" s="64">
        <v>3</v>
      </c>
      <c r="O7" s="64">
        <v>2</v>
      </c>
      <c r="P7" s="64">
        <v>3</v>
      </c>
      <c r="Q7" s="64">
        <v>3</v>
      </c>
      <c r="R7" s="64">
        <v>2</v>
      </c>
      <c r="S7" s="64">
        <v>2</v>
      </c>
      <c r="T7" s="64">
        <v>3</v>
      </c>
      <c r="U7" s="64">
        <v>3</v>
      </c>
      <c r="V7" s="64">
        <v>3</v>
      </c>
      <c r="W7" s="64">
        <v>3</v>
      </c>
      <c r="X7" s="64">
        <v>2</v>
      </c>
      <c r="Y7" s="64">
        <v>3</v>
      </c>
      <c r="Z7" s="64">
        <v>3</v>
      </c>
      <c r="AA7" s="64">
        <v>2</v>
      </c>
      <c r="AB7" s="64">
        <v>2</v>
      </c>
      <c r="AC7" s="64">
        <v>1</v>
      </c>
      <c r="AD7" s="64">
        <v>3</v>
      </c>
      <c r="AE7" s="64">
        <v>1</v>
      </c>
      <c r="AF7" s="64">
        <v>3</v>
      </c>
      <c r="AG7" s="64">
        <v>2</v>
      </c>
      <c r="AH7" s="64">
        <v>1</v>
      </c>
      <c r="AI7" s="64">
        <v>3</v>
      </c>
      <c r="AJ7" s="64">
        <v>3</v>
      </c>
      <c r="AK7" s="64">
        <v>2</v>
      </c>
      <c r="AL7" s="64">
        <v>3</v>
      </c>
      <c r="AM7" s="70">
        <f t="shared" si="3"/>
        <v>86</v>
      </c>
      <c r="AN7" s="71">
        <f t="shared" si="4"/>
        <v>79.629629629629633</v>
      </c>
      <c r="AO7" s="70" t="str">
        <f t="shared" si="0"/>
        <v>ST</v>
      </c>
      <c r="AR7" s="68">
        <v>79.629629629629633</v>
      </c>
      <c r="AS7" s="68">
        <v>76.851851851851848</v>
      </c>
      <c r="AT7" s="68">
        <v>77.777777777777786</v>
      </c>
      <c r="AU7" s="68">
        <f t="shared" si="5"/>
        <v>78.086419753086417</v>
      </c>
      <c r="AW7" s="72">
        <v>69.753086419753075</v>
      </c>
      <c r="AX7" s="73">
        <v>71</v>
      </c>
      <c r="AY7" s="73">
        <v>70</v>
      </c>
      <c r="AZ7" s="68">
        <f t="shared" si="1"/>
        <v>70.251028806584358</v>
      </c>
      <c r="BA7" s="62" t="str">
        <f t="shared" si="2"/>
        <v>T</v>
      </c>
    </row>
    <row r="8" spans="1:53" ht="12" thickBot="1" x14ac:dyDescent="0.25">
      <c r="A8" s="63">
        <v>4</v>
      </c>
      <c r="B8" s="69">
        <v>4</v>
      </c>
      <c r="C8" s="64">
        <v>2</v>
      </c>
      <c r="D8" s="64">
        <v>3</v>
      </c>
      <c r="E8" s="64">
        <v>2</v>
      </c>
      <c r="F8" s="64">
        <v>2</v>
      </c>
      <c r="G8" s="64">
        <v>3</v>
      </c>
      <c r="H8" s="64">
        <v>2</v>
      </c>
      <c r="I8" s="64">
        <v>2</v>
      </c>
      <c r="J8" s="64">
        <v>2</v>
      </c>
      <c r="K8" s="64">
        <v>1</v>
      </c>
      <c r="L8" s="64">
        <v>2</v>
      </c>
      <c r="M8" s="64">
        <v>3</v>
      </c>
      <c r="N8" s="64">
        <v>2</v>
      </c>
      <c r="O8" s="64">
        <v>2</v>
      </c>
      <c r="P8" s="64">
        <v>3</v>
      </c>
      <c r="Q8" s="64">
        <v>3</v>
      </c>
      <c r="R8" s="64">
        <v>2</v>
      </c>
      <c r="S8" s="64">
        <v>3</v>
      </c>
      <c r="T8" s="64">
        <v>3</v>
      </c>
      <c r="U8" s="64">
        <v>2</v>
      </c>
      <c r="V8" s="64">
        <v>2</v>
      </c>
      <c r="W8" s="64">
        <v>2</v>
      </c>
      <c r="X8" s="64">
        <v>3</v>
      </c>
      <c r="Y8" s="64">
        <v>2</v>
      </c>
      <c r="Z8" s="64">
        <v>2</v>
      </c>
      <c r="AA8" s="64">
        <v>2</v>
      </c>
      <c r="AB8" s="64">
        <v>2</v>
      </c>
      <c r="AC8" s="64">
        <v>2</v>
      </c>
      <c r="AD8" s="64">
        <v>2</v>
      </c>
      <c r="AE8" s="64">
        <v>2</v>
      </c>
      <c r="AF8" s="64">
        <v>2</v>
      </c>
      <c r="AG8" s="64">
        <v>2</v>
      </c>
      <c r="AH8" s="64">
        <v>1</v>
      </c>
      <c r="AI8" s="64">
        <v>2</v>
      </c>
      <c r="AJ8" s="64">
        <v>2</v>
      </c>
      <c r="AK8" s="64">
        <v>2</v>
      </c>
      <c r="AL8" s="64">
        <v>2</v>
      </c>
      <c r="AM8" s="70">
        <f t="shared" si="3"/>
        <v>78</v>
      </c>
      <c r="AN8" s="71">
        <f t="shared" si="4"/>
        <v>72.222222222222214</v>
      </c>
      <c r="AO8" s="70" t="str">
        <f t="shared" si="0"/>
        <v>T</v>
      </c>
      <c r="AR8" s="68">
        <v>72.222222222222214</v>
      </c>
      <c r="AS8" s="68">
        <v>67.592592592592595</v>
      </c>
      <c r="AT8" s="68">
        <v>71.296296296296291</v>
      </c>
      <c r="AU8" s="68">
        <f t="shared" si="5"/>
        <v>70.370370370370367</v>
      </c>
      <c r="AW8" s="72">
        <v>75</v>
      </c>
      <c r="AX8" s="73">
        <v>72</v>
      </c>
      <c r="AY8" s="73">
        <v>74</v>
      </c>
      <c r="AZ8" s="68">
        <f t="shared" si="1"/>
        <v>73.666666666666671</v>
      </c>
      <c r="BA8" s="62" t="str">
        <f t="shared" si="2"/>
        <v>T</v>
      </c>
    </row>
    <row r="9" spans="1:53" ht="12" thickBot="1" x14ac:dyDescent="0.25">
      <c r="A9" s="63">
        <v>5</v>
      </c>
      <c r="B9" s="70">
        <v>5</v>
      </c>
      <c r="C9" s="64">
        <v>2</v>
      </c>
      <c r="D9" s="64">
        <v>2</v>
      </c>
      <c r="E9" s="64">
        <v>3</v>
      </c>
      <c r="F9" s="64">
        <v>3</v>
      </c>
      <c r="G9" s="64">
        <v>3</v>
      </c>
      <c r="H9" s="64">
        <v>2</v>
      </c>
      <c r="I9" s="64">
        <v>3</v>
      </c>
      <c r="J9" s="64">
        <v>3</v>
      </c>
      <c r="K9" s="64">
        <v>1</v>
      </c>
      <c r="L9" s="64">
        <v>2</v>
      </c>
      <c r="M9" s="64">
        <v>2</v>
      </c>
      <c r="N9" s="64">
        <v>3</v>
      </c>
      <c r="O9" s="64">
        <v>2</v>
      </c>
      <c r="P9" s="64">
        <v>2</v>
      </c>
      <c r="Q9" s="64">
        <v>3</v>
      </c>
      <c r="R9" s="64">
        <v>3</v>
      </c>
      <c r="S9" s="64">
        <v>2</v>
      </c>
      <c r="T9" s="64">
        <v>2</v>
      </c>
      <c r="U9" s="64">
        <v>2</v>
      </c>
      <c r="V9" s="64">
        <v>3</v>
      </c>
      <c r="W9" s="64">
        <v>2</v>
      </c>
      <c r="X9" s="64">
        <v>3</v>
      </c>
      <c r="Y9" s="64">
        <v>2</v>
      </c>
      <c r="Z9" s="64">
        <v>2</v>
      </c>
      <c r="AA9" s="64">
        <v>2</v>
      </c>
      <c r="AB9" s="64">
        <v>2</v>
      </c>
      <c r="AC9" s="64">
        <v>1</v>
      </c>
      <c r="AD9" s="64">
        <v>3</v>
      </c>
      <c r="AE9" s="64">
        <v>2</v>
      </c>
      <c r="AF9" s="64">
        <v>3</v>
      </c>
      <c r="AG9" s="64">
        <v>2</v>
      </c>
      <c r="AH9" s="64">
        <v>1</v>
      </c>
      <c r="AI9" s="64">
        <v>2</v>
      </c>
      <c r="AJ9" s="64">
        <v>2</v>
      </c>
      <c r="AK9" s="64">
        <v>3</v>
      </c>
      <c r="AL9" s="64">
        <v>2</v>
      </c>
      <c r="AM9" s="70">
        <f t="shared" si="3"/>
        <v>82</v>
      </c>
      <c r="AN9" s="71">
        <f t="shared" si="4"/>
        <v>75.925925925925924</v>
      </c>
      <c r="AO9" s="70" t="str">
        <f t="shared" si="0"/>
        <v>T</v>
      </c>
      <c r="AR9" s="68">
        <v>75.925925925925924</v>
      </c>
      <c r="AS9" s="68">
        <v>73.148148148148152</v>
      </c>
      <c r="AT9" s="68">
        <v>73.148148148148152</v>
      </c>
      <c r="AU9" s="68">
        <f t="shared" si="5"/>
        <v>74.074074074074076</v>
      </c>
      <c r="AW9" s="72">
        <v>80.864197530864203</v>
      </c>
      <c r="AX9" s="73">
        <v>82</v>
      </c>
      <c r="AY9" s="73">
        <v>81</v>
      </c>
      <c r="AZ9" s="68">
        <f t="shared" si="1"/>
        <v>81.288065843621396</v>
      </c>
      <c r="BA9" s="62" t="str">
        <f t="shared" si="2"/>
        <v>ST</v>
      </c>
    </row>
    <row r="10" spans="1:53" x14ac:dyDescent="0.2">
      <c r="A10" s="63">
        <v>6</v>
      </c>
      <c r="B10" s="70">
        <v>6</v>
      </c>
      <c r="C10" s="64">
        <v>2</v>
      </c>
      <c r="D10" s="64">
        <v>2</v>
      </c>
      <c r="E10" s="64">
        <v>3</v>
      </c>
      <c r="F10" s="64">
        <v>2</v>
      </c>
      <c r="G10" s="64">
        <v>3</v>
      </c>
      <c r="H10" s="64">
        <v>2</v>
      </c>
      <c r="I10" s="64">
        <v>3</v>
      </c>
      <c r="J10" s="64">
        <v>3</v>
      </c>
      <c r="K10" s="64">
        <v>2</v>
      </c>
      <c r="L10" s="64">
        <v>2</v>
      </c>
      <c r="M10" s="64">
        <v>3</v>
      </c>
      <c r="N10" s="64">
        <v>3</v>
      </c>
      <c r="O10" s="64">
        <v>2</v>
      </c>
      <c r="P10" s="64">
        <v>3</v>
      </c>
      <c r="Q10" s="64">
        <v>3</v>
      </c>
      <c r="R10" s="64">
        <v>2</v>
      </c>
      <c r="S10" s="64">
        <v>2</v>
      </c>
      <c r="T10" s="64">
        <v>2</v>
      </c>
      <c r="U10" s="64">
        <v>3</v>
      </c>
      <c r="V10" s="64">
        <v>2</v>
      </c>
      <c r="W10" s="64">
        <v>2</v>
      </c>
      <c r="X10" s="64">
        <v>3</v>
      </c>
      <c r="Y10" s="64">
        <v>1</v>
      </c>
      <c r="Z10" s="64">
        <v>3</v>
      </c>
      <c r="AA10" s="64">
        <v>3</v>
      </c>
      <c r="AB10" s="64">
        <v>2</v>
      </c>
      <c r="AC10" s="64">
        <v>1</v>
      </c>
      <c r="AD10" s="64">
        <v>3</v>
      </c>
      <c r="AE10" s="64">
        <v>3</v>
      </c>
      <c r="AF10" s="64">
        <v>2</v>
      </c>
      <c r="AG10" s="64">
        <v>2</v>
      </c>
      <c r="AH10" s="64">
        <v>2</v>
      </c>
      <c r="AI10" s="64">
        <v>2</v>
      </c>
      <c r="AJ10" s="64">
        <v>2</v>
      </c>
      <c r="AK10" s="64">
        <v>3</v>
      </c>
      <c r="AL10" s="64">
        <v>2</v>
      </c>
      <c r="AM10" s="70">
        <f t="shared" si="3"/>
        <v>85</v>
      </c>
      <c r="AN10" s="71">
        <f t="shared" si="4"/>
        <v>78.703703703703709</v>
      </c>
      <c r="AO10" s="70" t="str">
        <f t="shared" si="0"/>
        <v>T</v>
      </c>
      <c r="AR10" s="68">
        <v>78.703703703703709</v>
      </c>
      <c r="AS10" s="68">
        <v>82.407407407407405</v>
      </c>
      <c r="AT10" s="68">
        <v>81.481481481481481</v>
      </c>
      <c r="AU10" s="68">
        <f t="shared" si="5"/>
        <v>80.864197530864203</v>
      </c>
      <c r="AW10" s="68">
        <f>AVERAGE(AW4:AW9)</f>
        <v>77.109053497942384</v>
      </c>
      <c r="AX10" s="68">
        <f t="shared" ref="AX10:AZ10" si="6">AVERAGE(AX4:AX9)</f>
        <v>77</v>
      </c>
      <c r="AY10" s="68">
        <f t="shared" si="6"/>
        <v>78.166666666666671</v>
      </c>
      <c r="AZ10" s="68">
        <f t="shared" si="6"/>
        <v>77.42524005486969</v>
      </c>
      <c r="BA10" s="62" t="str">
        <f t="shared" si="2"/>
        <v>T</v>
      </c>
    </row>
    <row r="11" spans="1:53" x14ac:dyDescent="0.2">
      <c r="A11" s="63"/>
      <c r="B11" s="75" t="s">
        <v>537</v>
      </c>
      <c r="C11" s="64">
        <f>SUM(C5:C10)</f>
        <v>12</v>
      </c>
      <c r="D11" s="64">
        <f t="shared" ref="D11:AL11" si="7">SUM(D5:D10)</f>
        <v>15</v>
      </c>
      <c r="E11" s="64">
        <f t="shared" si="7"/>
        <v>16</v>
      </c>
      <c r="F11" s="64">
        <f t="shared" si="7"/>
        <v>13</v>
      </c>
      <c r="G11" s="64">
        <f t="shared" si="7"/>
        <v>17</v>
      </c>
      <c r="H11" s="64">
        <f t="shared" si="7"/>
        <v>12</v>
      </c>
      <c r="I11" s="64">
        <f t="shared" si="7"/>
        <v>17</v>
      </c>
      <c r="J11" s="64">
        <f t="shared" si="7"/>
        <v>17</v>
      </c>
      <c r="K11" s="64">
        <f t="shared" si="7"/>
        <v>10</v>
      </c>
      <c r="L11" s="64">
        <f t="shared" si="7"/>
        <v>14</v>
      </c>
      <c r="M11" s="64">
        <f t="shared" si="7"/>
        <v>17</v>
      </c>
      <c r="N11" s="64">
        <f t="shared" si="7"/>
        <v>16</v>
      </c>
      <c r="O11" s="64">
        <f t="shared" si="7"/>
        <v>12</v>
      </c>
      <c r="P11" s="64">
        <f t="shared" si="7"/>
        <v>16</v>
      </c>
      <c r="Q11" s="64">
        <f t="shared" si="7"/>
        <v>17</v>
      </c>
      <c r="R11" s="64">
        <f t="shared" si="7"/>
        <v>13</v>
      </c>
      <c r="S11" s="64">
        <f t="shared" si="7"/>
        <v>15</v>
      </c>
      <c r="T11" s="64">
        <f t="shared" si="7"/>
        <v>14</v>
      </c>
      <c r="U11" s="64">
        <f t="shared" si="7"/>
        <v>16</v>
      </c>
      <c r="V11" s="64">
        <f t="shared" si="7"/>
        <v>16</v>
      </c>
      <c r="W11" s="64">
        <f t="shared" si="7"/>
        <v>13</v>
      </c>
      <c r="X11" s="64">
        <f t="shared" si="7"/>
        <v>16</v>
      </c>
      <c r="Y11" s="64">
        <f t="shared" si="7"/>
        <v>12</v>
      </c>
      <c r="Z11" s="64">
        <f t="shared" si="7"/>
        <v>16</v>
      </c>
      <c r="AA11" s="64">
        <f t="shared" si="7"/>
        <v>15</v>
      </c>
      <c r="AB11" s="64">
        <f t="shared" si="7"/>
        <v>12</v>
      </c>
      <c r="AC11" s="64">
        <f t="shared" si="7"/>
        <v>8</v>
      </c>
      <c r="AD11" s="64">
        <f t="shared" si="7"/>
        <v>17</v>
      </c>
      <c r="AE11" s="64">
        <f t="shared" si="7"/>
        <v>13</v>
      </c>
      <c r="AF11" s="64">
        <f t="shared" si="7"/>
        <v>16</v>
      </c>
      <c r="AG11" s="64">
        <f t="shared" si="7"/>
        <v>13</v>
      </c>
      <c r="AH11" s="64">
        <f t="shared" si="7"/>
        <v>9</v>
      </c>
      <c r="AI11" s="64">
        <f t="shared" si="7"/>
        <v>13</v>
      </c>
      <c r="AJ11" s="64">
        <f t="shared" si="7"/>
        <v>14</v>
      </c>
      <c r="AK11" s="64">
        <f t="shared" si="7"/>
        <v>15</v>
      </c>
      <c r="AL11" s="64">
        <f t="shared" si="7"/>
        <v>13</v>
      </c>
      <c r="AM11" s="70"/>
      <c r="AN11" s="71"/>
      <c r="AO11" s="70"/>
    </row>
    <row r="12" spans="1:53" x14ac:dyDescent="0.2">
      <c r="A12" s="64"/>
      <c r="B12" s="64" t="s">
        <v>538</v>
      </c>
      <c r="C12" s="64">
        <f>C11/18*100</f>
        <v>66.666666666666657</v>
      </c>
      <c r="D12" s="64">
        <f t="shared" ref="D12:AL12" si="8">D11/18*100</f>
        <v>83.333333333333343</v>
      </c>
      <c r="E12" s="64">
        <f t="shared" si="8"/>
        <v>88.888888888888886</v>
      </c>
      <c r="F12" s="64">
        <f t="shared" si="8"/>
        <v>72.222222222222214</v>
      </c>
      <c r="G12" s="64">
        <f t="shared" si="8"/>
        <v>94.444444444444443</v>
      </c>
      <c r="H12" s="64">
        <f t="shared" si="8"/>
        <v>66.666666666666657</v>
      </c>
      <c r="I12" s="64">
        <f t="shared" si="8"/>
        <v>94.444444444444443</v>
      </c>
      <c r="J12" s="64">
        <f t="shared" si="8"/>
        <v>94.444444444444443</v>
      </c>
      <c r="K12" s="64">
        <f t="shared" si="8"/>
        <v>55.555555555555557</v>
      </c>
      <c r="L12" s="64">
        <f t="shared" si="8"/>
        <v>77.777777777777786</v>
      </c>
      <c r="M12" s="64">
        <f t="shared" si="8"/>
        <v>94.444444444444443</v>
      </c>
      <c r="N12" s="64">
        <f t="shared" si="8"/>
        <v>88.888888888888886</v>
      </c>
      <c r="O12" s="64">
        <f t="shared" si="8"/>
        <v>66.666666666666657</v>
      </c>
      <c r="P12" s="64">
        <f t="shared" si="8"/>
        <v>88.888888888888886</v>
      </c>
      <c r="Q12" s="64">
        <f t="shared" si="8"/>
        <v>94.444444444444443</v>
      </c>
      <c r="R12" s="64">
        <f t="shared" si="8"/>
        <v>72.222222222222214</v>
      </c>
      <c r="S12" s="64">
        <f t="shared" si="8"/>
        <v>83.333333333333343</v>
      </c>
      <c r="T12" s="64">
        <f t="shared" si="8"/>
        <v>77.777777777777786</v>
      </c>
      <c r="U12" s="64">
        <f t="shared" si="8"/>
        <v>88.888888888888886</v>
      </c>
      <c r="V12" s="64">
        <f t="shared" si="8"/>
        <v>88.888888888888886</v>
      </c>
      <c r="W12" s="64">
        <f t="shared" si="8"/>
        <v>72.222222222222214</v>
      </c>
      <c r="X12" s="64">
        <f t="shared" si="8"/>
        <v>88.888888888888886</v>
      </c>
      <c r="Y12" s="64">
        <f t="shared" si="8"/>
        <v>66.666666666666657</v>
      </c>
      <c r="Z12" s="64">
        <f t="shared" si="8"/>
        <v>88.888888888888886</v>
      </c>
      <c r="AA12" s="64">
        <f t="shared" si="8"/>
        <v>83.333333333333343</v>
      </c>
      <c r="AB12" s="64">
        <f t="shared" si="8"/>
        <v>66.666666666666657</v>
      </c>
      <c r="AC12" s="64">
        <f t="shared" si="8"/>
        <v>44.444444444444443</v>
      </c>
      <c r="AD12" s="64">
        <f t="shared" si="8"/>
        <v>94.444444444444443</v>
      </c>
      <c r="AE12" s="64">
        <f t="shared" si="8"/>
        <v>72.222222222222214</v>
      </c>
      <c r="AF12" s="64">
        <f t="shared" si="8"/>
        <v>88.888888888888886</v>
      </c>
      <c r="AG12" s="64">
        <f t="shared" si="8"/>
        <v>72.222222222222214</v>
      </c>
      <c r="AH12" s="64">
        <f t="shared" si="8"/>
        <v>50</v>
      </c>
      <c r="AI12" s="64">
        <f t="shared" si="8"/>
        <v>72.222222222222214</v>
      </c>
      <c r="AJ12" s="64">
        <f t="shared" si="8"/>
        <v>77.777777777777786</v>
      </c>
      <c r="AK12" s="64">
        <f t="shared" si="8"/>
        <v>83.333333333333343</v>
      </c>
      <c r="AL12" s="64">
        <f t="shared" si="8"/>
        <v>72.222222222222214</v>
      </c>
      <c r="AM12" s="64"/>
      <c r="AN12" s="76">
        <f>AVERAGE(AN5:AN10)</f>
        <v>78.703703703703709</v>
      </c>
      <c r="AO12" s="70" t="str">
        <f t="shared" si="0"/>
        <v>T</v>
      </c>
      <c r="AQ12" s="62" t="s">
        <v>6</v>
      </c>
      <c r="AR12" s="68">
        <v>81.481481481481481</v>
      </c>
      <c r="AS12" s="68">
        <v>79.629629629629633</v>
      </c>
      <c r="AT12" s="68">
        <v>79.629629629629633</v>
      </c>
      <c r="AU12" s="68">
        <f>AVERAGE(AR12:AT12)</f>
        <v>80.246913580246925</v>
      </c>
    </row>
    <row r="13" spans="1:53" x14ac:dyDescent="0.2">
      <c r="AO13" s="65"/>
      <c r="AR13" s="68">
        <v>79.629629629629633</v>
      </c>
      <c r="AS13" s="68">
        <v>77.777777777777786</v>
      </c>
      <c r="AT13" s="68">
        <v>78.703703703703709</v>
      </c>
      <c r="AU13" s="68">
        <f t="shared" ref="AU13:AU17" si="9">AVERAGE(AR13:AT13)</f>
        <v>78.703703703703709</v>
      </c>
    </row>
    <row r="14" spans="1:53" x14ac:dyDescent="0.2">
      <c r="A14" s="174" t="s">
        <v>125</v>
      </c>
      <c r="B14" s="63" t="s">
        <v>539</v>
      </c>
      <c r="C14" s="173" t="s">
        <v>521</v>
      </c>
      <c r="D14" s="173"/>
      <c r="E14" s="173"/>
      <c r="F14" s="173"/>
      <c r="G14" s="173"/>
      <c r="H14" s="173"/>
      <c r="I14" s="173" t="s">
        <v>522</v>
      </c>
      <c r="J14" s="173"/>
      <c r="K14" s="173"/>
      <c r="L14" s="173"/>
      <c r="M14" s="173"/>
      <c r="N14" s="173"/>
      <c r="O14" s="173" t="s">
        <v>523</v>
      </c>
      <c r="P14" s="173"/>
      <c r="Q14" s="173"/>
      <c r="R14" s="173"/>
      <c r="S14" s="173"/>
      <c r="T14" s="173"/>
      <c r="U14" s="173" t="s">
        <v>524</v>
      </c>
      <c r="V14" s="173"/>
      <c r="W14" s="173"/>
      <c r="X14" s="173"/>
      <c r="Y14" s="173"/>
      <c r="Z14" s="173"/>
      <c r="AA14" s="173" t="s">
        <v>525</v>
      </c>
      <c r="AB14" s="173"/>
      <c r="AC14" s="173"/>
      <c r="AD14" s="173"/>
      <c r="AE14" s="173"/>
      <c r="AF14" s="173"/>
      <c r="AG14" s="173" t="s">
        <v>526</v>
      </c>
      <c r="AH14" s="173"/>
      <c r="AI14" s="173"/>
      <c r="AJ14" s="173"/>
      <c r="AK14" s="173"/>
      <c r="AL14" s="173"/>
      <c r="AM14" s="169" t="s">
        <v>527</v>
      </c>
      <c r="AN14" s="169" t="s">
        <v>528</v>
      </c>
      <c r="AO14" s="170" t="s">
        <v>151</v>
      </c>
      <c r="AR14" s="68">
        <v>75.925925925925924</v>
      </c>
      <c r="AS14" s="68">
        <v>78.703703703703709</v>
      </c>
      <c r="AT14" s="68">
        <v>78.703703703703709</v>
      </c>
      <c r="AU14" s="68">
        <f t="shared" si="9"/>
        <v>77.777777777777771</v>
      </c>
    </row>
    <row r="15" spans="1:53" x14ac:dyDescent="0.2">
      <c r="A15" s="175"/>
      <c r="B15" s="171" t="s">
        <v>1</v>
      </c>
      <c r="C15" s="173" t="s">
        <v>529</v>
      </c>
      <c r="D15" s="173"/>
      <c r="E15" s="173"/>
      <c r="F15" s="173"/>
      <c r="G15" s="173"/>
      <c r="H15" s="173"/>
      <c r="I15" s="173" t="s">
        <v>529</v>
      </c>
      <c r="J15" s="173"/>
      <c r="K15" s="173"/>
      <c r="L15" s="173"/>
      <c r="M15" s="173"/>
      <c r="N15" s="173"/>
      <c r="O15" s="173" t="s">
        <v>529</v>
      </c>
      <c r="P15" s="173"/>
      <c r="Q15" s="173"/>
      <c r="R15" s="173"/>
      <c r="S15" s="173"/>
      <c r="T15" s="173"/>
      <c r="U15" s="173" t="s">
        <v>529</v>
      </c>
      <c r="V15" s="173"/>
      <c r="W15" s="173"/>
      <c r="X15" s="173"/>
      <c r="Y15" s="173"/>
      <c r="Z15" s="173"/>
      <c r="AA15" s="173" t="s">
        <v>529</v>
      </c>
      <c r="AB15" s="173"/>
      <c r="AC15" s="173"/>
      <c r="AD15" s="173"/>
      <c r="AE15" s="173"/>
      <c r="AF15" s="173"/>
      <c r="AG15" s="173" t="s">
        <v>529</v>
      </c>
      <c r="AH15" s="173"/>
      <c r="AI15" s="173"/>
      <c r="AJ15" s="173"/>
      <c r="AK15" s="173"/>
      <c r="AL15" s="173"/>
      <c r="AM15" s="169"/>
      <c r="AN15" s="169"/>
      <c r="AO15" s="170"/>
      <c r="AR15" s="68">
        <v>68.518518518518519</v>
      </c>
      <c r="AS15" s="68">
        <v>72.222222222222214</v>
      </c>
      <c r="AT15" s="68">
        <v>72.222222222222214</v>
      </c>
      <c r="AU15" s="68">
        <f t="shared" si="9"/>
        <v>70.987654320987644</v>
      </c>
    </row>
    <row r="16" spans="1:53" x14ac:dyDescent="0.2">
      <c r="A16" s="176"/>
      <c r="B16" s="172"/>
      <c r="C16" s="64" t="s">
        <v>489</v>
      </c>
      <c r="D16" s="64" t="s">
        <v>473</v>
      </c>
      <c r="E16" s="64" t="s">
        <v>455</v>
      </c>
      <c r="F16" s="64" t="s">
        <v>487</v>
      </c>
      <c r="G16" s="64" t="s">
        <v>477</v>
      </c>
      <c r="H16" s="64" t="s">
        <v>457</v>
      </c>
      <c r="I16" s="64" t="s">
        <v>463</v>
      </c>
      <c r="J16" s="64" t="s">
        <v>485</v>
      </c>
      <c r="K16" s="64" t="s">
        <v>491</v>
      </c>
      <c r="L16" s="64" t="s">
        <v>451</v>
      </c>
      <c r="M16" s="64" t="s">
        <v>467</v>
      </c>
      <c r="N16" s="64" t="s">
        <v>447</v>
      </c>
      <c r="O16" s="64" t="s">
        <v>429</v>
      </c>
      <c r="P16" s="64" t="s">
        <v>443</v>
      </c>
      <c r="Q16" s="64" t="s">
        <v>449</v>
      </c>
      <c r="R16" s="64" t="s">
        <v>437</v>
      </c>
      <c r="S16" s="64" t="s">
        <v>441</v>
      </c>
      <c r="T16" s="64" t="s">
        <v>497</v>
      </c>
      <c r="U16" s="64" t="s">
        <v>433</v>
      </c>
      <c r="V16" s="64" t="s">
        <v>465</v>
      </c>
      <c r="W16" s="64" t="s">
        <v>475</v>
      </c>
      <c r="X16" s="64" t="s">
        <v>481</v>
      </c>
      <c r="Y16" s="64" t="s">
        <v>483</v>
      </c>
      <c r="Z16" s="64" t="s">
        <v>495</v>
      </c>
      <c r="AA16" s="64" t="s">
        <v>453</v>
      </c>
      <c r="AB16" s="64" t="s">
        <v>459</v>
      </c>
      <c r="AC16" s="64" t="s">
        <v>461</v>
      </c>
      <c r="AD16" s="64" t="s">
        <v>469</v>
      </c>
      <c r="AE16" s="64" t="s">
        <v>479</v>
      </c>
      <c r="AF16" s="64" t="s">
        <v>493</v>
      </c>
      <c r="AG16" s="64" t="s">
        <v>427</v>
      </c>
      <c r="AH16" s="64" t="s">
        <v>431</v>
      </c>
      <c r="AI16" s="64" t="s">
        <v>435</v>
      </c>
      <c r="AJ16" s="64" t="s">
        <v>439</v>
      </c>
      <c r="AK16" s="64" t="s">
        <v>445</v>
      </c>
      <c r="AL16" s="64" t="s">
        <v>471</v>
      </c>
      <c r="AM16" s="169"/>
      <c r="AN16" s="169"/>
      <c r="AO16" s="170"/>
      <c r="AR16" s="68">
        <v>70.370370370370367</v>
      </c>
      <c r="AS16" s="68">
        <v>73.148148148148152</v>
      </c>
      <c r="AT16" s="68">
        <v>73.148148148148152</v>
      </c>
      <c r="AU16" s="68">
        <f t="shared" si="9"/>
        <v>72.222222222222229</v>
      </c>
    </row>
    <row r="17" spans="1:47" x14ac:dyDescent="0.2">
      <c r="A17" s="63">
        <v>1</v>
      </c>
      <c r="B17" s="69">
        <v>1</v>
      </c>
      <c r="C17" s="64">
        <v>2</v>
      </c>
      <c r="D17" s="64">
        <v>3</v>
      </c>
      <c r="E17" s="64">
        <v>3</v>
      </c>
      <c r="F17" s="64">
        <v>3</v>
      </c>
      <c r="G17" s="64">
        <v>3</v>
      </c>
      <c r="H17" s="64">
        <v>2</v>
      </c>
      <c r="I17" s="64">
        <v>3</v>
      </c>
      <c r="J17" s="64">
        <v>3</v>
      </c>
      <c r="K17" s="64">
        <v>2</v>
      </c>
      <c r="L17" s="64">
        <v>3</v>
      </c>
      <c r="M17" s="64">
        <v>3</v>
      </c>
      <c r="N17" s="64">
        <v>3</v>
      </c>
      <c r="O17" s="64">
        <v>2</v>
      </c>
      <c r="P17" s="64">
        <v>2</v>
      </c>
      <c r="Q17" s="64">
        <v>3</v>
      </c>
      <c r="R17" s="64">
        <v>3</v>
      </c>
      <c r="S17" s="64">
        <v>3</v>
      </c>
      <c r="T17" s="64">
        <v>2</v>
      </c>
      <c r="U17" s="64">
        <v>3</v>
      </c>
      <c r="V17" s="64">
        <v>3</v>
      </c>
      <c r="W17" s="64">
        <v>2</v>
      </c>
      <c r="X17" s="64">
        <v>3</v>
      </c>
      <c r="Y17" s="64">
        <v>2</v>
      </c>
      <c r="Z17" s="64">
        <v>3</v>
      </c>
      <c r="AA17" s="64">
        <v>3</v>
      </c>
      <c r="AB17" s="64">
        <v>2</v>
      </c>
      <c r="AC17" s="64">
        <v>2</v>
      </c>
      <c r="AD17" s="64">
        <v>3</v>
      </c>
      <c r="AE17" s="64">
        <v>3</v>
      </c>
      <c r="AF17" s="64">
        <v>3</v>
      </c>
      <c r="AG17" s="64">
        <v>2</v>
      </c>
      <c r="AH17" s="64">
        <v>2</v>
      </c>
      <c r="AI17" s="64">
        <v>2</v>
      </c>
      <c r="AJ17" s="64">
        <v>3</v>
      </c>
      <c r="AK17" s="64">
        <v>2</v>
      </c>
      <c r="AL17" s="64">
        <v>2</v>
      </c>
      <c r="AM17" s="70">
        <f>SUM(C17:AL17)</f>
        <v>93</v>
      </c>
      <c r="AN17" s="71">
        <f>AM17/108*100</f>
        <v>86.111111111111114</v>
      </c>
      <c r="AO17" s="70" t="str">
        <f>IF(AN17&lt;39,"SR",IF(AN17&lt;55,"R",IF(AN17&lt;65,"S",IF(AN17&lt;79,"T","ST"))))</f>
        <v>ST</v>
      </c>
      <c r="AR17" s="68">
        <v>81.481481481481481</v>
      </c>
      <c r="AS17" s="68">
        <v>81.481481481481481</v>
      </c>
      <c r="AT17" s="68">
        <v>83.333333333333343</v>
      </c>
      <c r="AU17" s="68">
        <f t="shared" si="9"/>
        <v>82.098765432098773</v>
      </c>
    </row>
    <row r="18" spans="1:47" x14ac:dyDescent="0.2">
      <c r="A18" s="63">
        <v>2</v>
      </c>
      <c r="B18" s="74">
        <v>2</v>
      </c>
      <c r="C18" s="64">
        <v>2</v>
      </c>
      <c r="D18" s="64">
        <v>3</v>
      </c>
      <c r="E18" s="64">
        <v>3</v>
      </c>
      <c r="F18" s="64">
        <v>2</v>
      </c>
      <c r="G18" s="64">
        <v>3</v>
      </c>
      <c r="H18" s="64">
        <v>2</v>
      </c>
      <c r="I18" s="64">
        <v>3</v>
      </c>
      <c r="J18" s="64">
        <v>3</v>
      </c>
      <c r="K18" s="64">
        <v>2</v>
      </c>
      <c r="L18" s="64">
        <v>3</v>
      </c>
      <c r="M18" s="64">
        <v>3</v>
      </c>
      <c r="N18" s="64">
        <v>3</v>
      </c>
      <c r="O18" s="64">
        <v>2</v>
      </c>
      <c r="P18" s="64">
        <v>3</v>
      </c>
      <c r="Q18" s="64">
        <v>2</v>
      </c>
      <c r="R18" s="64">
        <v>2</v>
      </c>
      <c r="S18" s="64">
        <v>3</v>
      </c>
      <c r="T18" s="64">
        <v>2</v>
      </c>
      <c r="U18" s="64">
        <v>3</v>
      </c>
      <c r="V18" s="64">
        <v>3</v>
      </c>
      <c r="W18" s="64">
        <v>2</v>
      </c>
      <c r="X18" s="64">
        <v>2</v>
      </c>
      <c r="Y18" s="64">
        <v>2</v>
      </c>
      <c r="Z18" s="64">
        <v>3</v>
      </c>
      <c r="AA18" s="64">
        <v>3</v>
      </c>
      <c r="AB18" s="64">
        <v>2</v>
      </c>
      <c r="AC18" s="64">
        <v>1</v>
      </c>
      <c r="AD18" s="64">
        <v>3</v>
      </c>
      <c r="AE18" s="64">
        <v>2</v>
      </c>
      <c r="AF18" s="64">
        <v>3</v>
      </c>
      <c r="AG18" s="64">
        <v>3</v>
      </c>
      <c r="AH18" s="64">
        <v>2</v>
      </c>
      <c r="AI18" s="64">
        <v>2</v>
      </c>
      <c r="AJ18" s="64">
        <v>3</v>
      </c>
      <c r="AK18" s="64">
        <v>3</v>
      </c>
      <c r="AL18" s="64">
        <v>2</v>
      </c>
      <c r="AM18" s="70">
        <f t="shared" ref="AM18:AM22" si="10">SUM(C18:AL18)</f>
        <v>90</v>
      </c>
      <c r="AN18" s="71">
        <f t="shared" ref="AN18:AN22" si="11">AM18/108*100</f>
        <v>83.333333333333343</v>
      </c>
      <c r="AO18" s="70" t="str">
        <f t="shared" ref="AO18:AO22" si="12">IF(AN18&lt;39,"SR",IF(AN18&lt;55,"R",IF(AN18&lt;65,"S",IF(AN18&lt;79,"T","ST"))))</f>
        <v>ST</v>
      </c>
    </row>
    <row r="19" spans="1:47" x14ac:dyDescent="0.2">
      <c r="A19" s="63">
        <v>3</v>
      </c>
      <c r="B19" s="70">
        <v>3</v>
      </c>
      <c r="C19" s="64">
        <v>2</v>
      </c>
      <c r="D19" s="64">
        <v>2</v>
      </c>
      <c r="E19" s="64">
        <v>2</v>
      </c>
      <c r="F19" s="64">
        <v>2</v>
      </c>
      <c r="G19" s="64">
        <v>2</v>
      </c>
      <c r="H19" s="64">
        <v>2</v>
      </c>
      <c r="I19" s="64">
        <v>3</v>
      </c>
      <c r="J19" s="64">
        <v>3</v>
      </c>
      <c r="K19" s="64">
        <v>2</v>
      </c>
      <c r="L19" s="64">
        <v>2</v>
      </c>
      <c r="M19" s="64">
        <v>3</v>
      </c>
      <c r="N19" s="64">
        <v>3</v>
      </c>
      <c r="O19" s="64">
        <v>2</v>
      </c>
      <c r="P19" s="64">
        <v>3</v>
      </c>
      <c r="Q19" s="64">
        <v>3</v>
      </c>
      <c r="R19" s="64">
        <v>2</v>
      </c>
      <c r="S19" s="64">
        <v>2</v>
      </c>
      <c r="T19" s="64">
        <v>2</v>
      </c>
      <c r="U19" s="64">
        <v>3</v>
      </c>
      <c r="V19" s="64">
        <v>3</v>
      </c>
      <c r="W19" s="64">
        <v>2</v>
      </c>
      <c r="X19" s="64">
        <v>2</v>
      </c>
      <c r="Y19" s="64">
        <v>2</v>
      </c>
      <c r="Z19" s="64">
        <v>3</v>
      </c>
      <c r="AA19" s="64">
        <v>2</v>
      </c>
      <c r="AB19" s="64">
        <v>2</v>
      </c>
      <c r="AC19" s="64">
        <v>1</v>
      </c>
      <c r="AD19" s="64">
        <v>3</v>
      </c>
      <c r="AE19" s="64">
        <v>2</v>
      </c>
      <c r="AF19" s="64">
        <v>3</v>
      </c>
      <c r="AG19" s="64">
        <v>2</v>
      </c>
      <c r="AH19" s="64">
        <v>2</v>
      </c>
      <c r="AI19" s="64">
        <v>3</v>
      </c>
      <c r="AJ19" s="64">
        <v>2</v>
      </c>
      <c r="AK19" s="64">
        <v>2</v>
      </c>
      <c r="AL19" s="64">
        <v>2</v>
      </c>
      <c r="AM19" s="70">
        <f t="shared" si="10"/>
        <v>83</v>
      </c>
      <c r="AN19" s="71">
        <f t="shared" si="11"/>
        <v>76.851851851851848</v>
      </c>
      <c r="AO19" s="70" t="str">
        <f t="shared" si="12"/>
        <v>T</v>
      </c>
    </row>
    <row r="20" spans="1:47" x14ac:dyDescent="0.2">
      <c r="A20" s="63">
        <v>4</v>
      </c>
      <c r="B20" s="69">
        <v>4</v>
      </c>
      <c r="C20" s="64">
        <v>2</v>
      </c>
      <c r="D20" s="64">
        <v>3</v>
      </c>
      <c r="E20" s="64">
        <v>3</v>
      </c>
      <c r="F20" s="64">
        <v>2</v>
      </c>
      <c r="G20" s="64">
        <v>2</v>
      </c>
      <c r="H20" s="64">
        <v>2</v>
      </c>
      <c r="I20" s="64">
        <v>2</v>
      </c>
      <c r="J20" s="64">
        <v>2</v>
      </c>
      <c r="K20" s="64">
        <v>1</v>
      </c>
      <c r="L20" s="64">
        <v>2</v>
      </c>
      <c r="M20" s="64">
        <v>2</v>
      </c>
      <c r="N20" s="64">
        <v>2</v>
      </c>
      <c r="O20" s="64">
        <v>2</v>
      </c>
      <c r="P20" s="64">
        <v>2</v>
      </c>
      <c r="Q20" s="64">
        <v>2</v>
      </c>
      <c r="R20" s="64">
        <v>2</v>
      </c>
      <c r="S20" s="64">
        <v>2</v>
      </c>
      <c r="T20" s="64">
        <v>3</v>
      </c>
      <c r="U20" s="64">
        <v>2</v>
      </c>
      <c r="V20" s="64">
        <v>2</v>
      </c>
      <c r="W20" s="64">
        <v>2</v>
      </c>
      <c r="X20" s="64">
        <v>2</v>
      </c>
      <c r="Y20" s="64">
        <v>2</v>
      </c>
      <c r="Z20" s="64">
        <v>2</v>
      </c>
      <c r="AA20" s="64">
        <v>2</v>
      </c>
      <c r="AB20" s="64">
        <v>2</v>
      </c>
      <c r="AC20" s="64">
        <v>2</v>
      </c>
      <c r="AD20" s="64">
        <v>2</v>
      </c>
      <c r="AE20" s="64">
        <v>2</v>
      </c>
      <c r="AF20" s="64">
        <v>2</v>
      </c>
      <c r="AG20" s="64">
        <v>2</v>
      </c>
      <c r="AH20" s="64">
        <v>1</v>
      </c>
      <c r="AI20" s="64">
        <v>2</v>
      </c>
      <c r="AJ20" s="64">
        <v>2</v>
      </c>
      <c r="AK20" s="64">
        <v>2</v>
      </c>
      <c r="AL20" s="64">
        <v>2</v>
      </c>
      <c r="AM20" s="70">
        <f t="shared" si="10"/>
        <v>73</v>
      </c>
      <c r="AN20" s="71">
        <f t="shared" si="11"/>
        <v>67.592592592592595</v>
      </c>
      <c r="AO20" s="70" t="str">
        <f t="shared" si="12"/>
        <v>T</v>
      </c>
      <c r="AQ20" s="62" t="s">
        <v>5</v>
      </c>
      <c r="AR20" s="68">
        <v>77.777777777777786</v>
      </c>
      <c r="AS20" s="68">
        <v>80.555555555555557</v>
      </c>
      <c r="AT20" s="68">
        <v>82.407407407407405</v>
      </c>
      <c r="AU20" s="68">
        <f>AVERAGE(AR20:AT20)</f>
        <v>80.246913580246925</v>
      </c>
    </row>
    <row r="21" spans="1:47" x14ac:dyDescent="0.2">
      <c r="A21" s="63">
        <v>5</v>
      </c>
      <c r="B21" s="70">
        <v>5</v>
      </c>
      <c r="C21" s="64">
        <v>2</v>
      </c>
      <c r="D21" s="64">
        <v>2</v>
      </c>
      <c r="E21" s="64">
        <v>3</v>
      </c>
      <c r="F21" s="64">
        <v>3</v>
      </c>
      <c r="G21" s="64">
        <v>3</v>
      </c>
      <c r="H21" s="64">
        <v>2</v>
      </c>
      <c r="I21" s="64">
        <v>2</v>
      </c>
      <c r="J21" s="64">
        <v>3</v>
      </c>
      <c r="K21" s="64">
        <v>1</v>
      </c>
      <c r="L21" s="64">
        <v>2</v>
      </c>
      <c r="M21" s="64">
        <v>2</v>
      </c>
      <c r="N21" s="64">
        <v>2</v>
      </c>
      <c r="O21" s="64">
        <v>2</v>
      </c>
      <c r="P21" s="64">
        <v>2</v>
      </c>
      <c r="Q21" s="64">
        <v>2</v>
      </c>
      <c r="R21" s="64">
        <v>3</v>
      </c>
      <c r="S21" s="64">
        <v>2</v>
      </c>
      <c r="T21" s="64">
        <v>2</v>
      </c>
      <c r="U21" s="64">
        <v>2</v>
      </c>
      <c r="V21" s="64">
        <v>3</v>
      </c>
      <c r="W21" s="64">
        <v>2</v>
      </c>
      <c r="X21" s="64">
        <v>3</v>
      </c>
      <c r="Y21" s="64">
        <v>2</v>
      </c>
      <c r="Z21" s="64">
        <v>2</v>
      </c>
      <c r="AA21" s="64">
        <v>2</v>
      </c>
      <c r="AB21" s="64">
        <v>2</v>
      </c>
      <c r="AC21" s="64">
        <v>1</v>
      </c>
      <c r="AD21" s="64">
        <v>3</v>
      </c>
      <c r="AE21" s="64">
        <v>2</v>
      </c>
      <c r="AF21" s="64">
        <v>3</v>
      </c>
      <c r="AG21" s="64">
        <v>2</v>
      </c>
      <c r="AH21" s="64">
        <v>1</v>
      </c>
      <c r="AI21" s="64">
        <v>2</v>
      </c>
      <c r="AJ21" s="64">
        <v>2</v>
      </c>
      <c r="AK21" s="64">
        <v>3</v>
      </c>
      <c r="AL21" s="64">
        <v>2</v>
      </c>
      <c r="AM21" s="70">
        <f t="shared" si="10"/>
        <v>79</v>
      </c>
      <c r="AN21" s="71">
        <f t="shared" si="11"/>
        <v>73.148148148148152</v>
      </c>
      <c r="AO21" s="70" t="str">
        <f t="shared" si="12"/>
        <v>T</v>
      </c>
      <c r="AR21" s="68">
        <v>79.629629629629633</v>
      </c>
      <c r="AS21" s="68">
        <v>81.481481481481481</v>
      </c>
      <c r="AT21" s="68">
        <v>81.481481481481481</v>
      </c>
      <c r="AU21" s="68">
        <f t="shared" ref="AU21:AU25" si="13">AVERAGE(AR21:AT21)</f>
        <v>80.864197530864203</v>
      </c>
    </row>
    <row r="22" spans="1:47" x14ac:dyDescent="0.2">
      <c r="A22" s="63">
        <v>6</v>
      </c>
      <c r="B22" s="70">
        <v>6</v>
      </c>
      <c r="C22" s="64">
        <v>2</v>
      </c>
      <c r="D22" s="64">
        <v>2</v>
      </c>
      <c r="E22" s="64">
        <v>3</v>
      </c>
      <c r="F22" s="64">
        <v>2</v>
      </c>
      <c r="G22" s="64">
        <v>3</v>
      </c>
      <c r="H22" s="64">
        <v>3</v>
      </c>
      <c r="I22" s="64">
        <v>3</v>
      </c>
      <c r="J22" s="64">
        <v>3</v>
      </c>
      <c r="K22" s="64">
        <v>2</v>
      </c>
      <c r="L22" s="64">
        <v>2</v>
      </c>
      <c r="M22" s="64">
        <v>3</v>
      </c>
      <c r="N22" s="64">
        <v>3</v>
      </c>
      <c r="O22" s="64">
        <v>2</v>
      </c>
      <c r="P22" s="64">
        <v>3</v>
      </c>
      <c r="Q22" s="64">
        <v>3</v>
      </c>
      <c r="R22" s="64">
        <v>2</v>
      </c>
      <c r="S22" s="64">
        <v>2</v>
      </c>
      <c r="T22" s="64">
        <v>2</v>
      </c>
      <c r="U22" s="64">
        <v>3</v>
      </c>
      <c r="V22" s="64">
        <v>3</v>
      </c>
      <c r="W22" s="64">
        <v>1</v>
      </c>
      <c r="X22" s="64">
        <v>3</v>
      </c>
      <c r="Y22" s="64">
        <v>2</v>
      </c>
      <c r="Z22" s="64">
        <v>3</v>
      </c>
      <c r="AA22" s="64">
        <v>3</v>
      </c>
      <c r="AB22" s="64">
        <v>2</v>
      </c>
      <c r="AC22" s="64">
        <v>1</v>
      </c>
      <c r="AD22" s="64">
        <v>3</v>
      </c>
      <c r="AE22" s="64">
        <v>3</v>
      </c>
      <c r="AF22" s="64">
        <v>3</v>
      </c>
      <c r="AG22" s="64">
        <v>2</v>
      </c>
      <c r="AH22" s="64">
        <v>2</v>
      </c>
      <c r="AI22" s="64">
        <v>2</v>
      </c>
      <c r="AJ22" s="64">
        <v>3</v>
      </c>
      <c r="AK22" s="64">
        <v>3</v>
      </c>
      <c r="AL22" s="64">
        <v>2</v>
      </c>
      <c r="AM22" s="70">
        <f t="shared" si="10"/>
        <v>89</v>
      </c>
      <c r="AN22" s="71">
        <f t="shared" si="11"/>
        <v>82.407407407407405</v>
      </c>
      <c r="AO22" s="70" t="str">
        <f t="shared" si="12"/>
        <v>ST</v>
      </c>
      <c r="AR22" s="68">
        <v>75.925925925925924</v>
      </c>
      <c r="AS22" s="68">
        <v>74.074074074074076</v>
      </c>
      <c r="AT22" s="68">
        <v>77.777777777777786</v>
      </c>
      <c r="AU22" s="68">
        <f t="shared" si="13"/>
        <v>75.925925925925924</v>
      </c>
    </row>
    <row r="23" spans="1:47" x14ac:dyDescent="0.2">
      <c r="A23" s="64"/>
      <c r="B23" s="64" t="s">
        <v>537</v>
      </c>
      <c r="C23" s="64">
        <f>SUM(C17:C22)</f>
        <v>12</v>
      </c>
      <c r="D23" s="64">
        <f t="shared" ref="D23:AL23" si="14">SUM(D17:D22)</f>
        <v>15</v>
      </c>
      <c r="E23" s="64">
        <f t="shared" si="14"/>
        <v>17</v>
      </c>
      <c r="F23" s="64">
        <f t="shared" si="14"/>
        <v>14</v>
      </c>
      <c r="G23" s="64">
        <f t="shared" si="14"/>
        <v>16</v>
      </c>
      <c r="H23" s="64">
        <f t="shared" si="14"/>
        <v>13</v>
      </c>
      <c r="I23" s="64">
        <f t="shared" si="14"/>
        <v>16</v>
      </c>
      <c r="J23" s="64">
        <f t="shared" si="14"/>
        <v>17</v>
      </c>
      <c r="K23" s="64">
        <f t="shared" si="14"/>
        <v>10</v>
      </c>
      <c r="L23" s="64">
        <f t="shared" si="14"/>
        <v>14</v>
      </c>
      <c r="M23" s="64">
        <f t="shared" si="14"/>
        <v>16</v>
      </c>
      <c r="N23" s="64">
        <f t="shared" si="14"/>
        <v>16</v>
      </c>
      <c r="O23" s="64">
        <f t="shared" si="14"/>
        <v>12</v>
      </c>
      <c r="P23" s="64">
        <f t="shared" si="14"/>
        <v>15</v>
      </c>
      <c r="Q23" s="64">
        <f t="shared" si="14"/>
        <v>15</v>
      </c>
      <c r="R23" s="64">
        <f t="shared" si="14"/>
        <v>14</v>
      </c>
      <c r="S23" s="64">
        <f t="shared" si="14"/>
        <v>14</v>
      </c>
      <c r="T23" s="64">
        <f t="shared" si="14"/>
        <v>13</v>
      </c>
      <c r="U23" s="64">
        <f t="shared" si="14"/>
        <v>16</v>
      </c>
      <c r="V23" s="64">
        <f t="shared" si="14"/>
        <v>17</v>
      </c>
      <c r="W23" s="64">
        <f t="shared" si="14"/>
        <v>11</v>
      </c>
      <c r="X23" s="64">
        <f t="shared" si="14"/>
        <v>15</v>
      </c>
      <c r="Y23" s="64">
        <f t="shared" si="14"/>
        <v>12</v>
      </c>
      <c r="Z23" s="64">
        <f t="shared" si="14"/>
        <v>16</v>
      </c>
      <c r="AA23" s="64">
        <f t="shared" si="14"/>
        <v>15</v>
      </c>
      <c r="AB23" s="64">
        <f t="shared" si="14"/>
        <v>12</v>
      </c>
      <c r="AC23" s="64">
        <f t="shared" si="14"/>
        <v>8</v>
      </c>
      <c r="AD23" s="64">
        <f t="shared" si="14"/>
        <v>17</v>
      </c>
      <c r="AE23" s="64">
        <f t="shared" si="14"/>
        <v>14</v>
      </c>
      <c r="AF23" s="64">
        <f t="shared" si="14"/>
        <v>17</v>
      </c>
      <c r="AG23" s="64">
        <f t="shared" si="14"/>
        <v>13</v>
      </c>
      <c r="AH23" s="64">
        <f t="shared" si="14"/>
        <v>10</v>
      </c>
      <c r="AI23" s="64">
        <f t="shared" si="14"/>
        <v>13</v>
      </c>
      <c r="AJ23" s="64">
        <f t="shared" si="14"/>
        <v>15</v>
      </c>
      <c r="AK23" s="64">
        <f t="shared" si="14"/>
        <v>15</v>
      </c>
      <c r="AL23" s="64">
        <f t="shared" si="14"/>
        <v>12</v>
      </c>
      <c r="AO23" s="65"/>
      <c r="AR23" s="68">
        <v>71.296296296296291</v>
      </c>
      <c r="AS23" s="68">
        <v>70.370370370370367</v>
      </c>
      <c r="AT23" s="68">
        <v>67.592592592592595</v>
      </c>
      <c r="AU23" s="68">
        <f t="shared" si="13"/>
        <v>69.753086419753075</v>
      </c>
    </row>
    <row r="24" spans="1:47" x14ac:dyDescent="0.2">
      <c r="A24" s="64"/>
      <c r="B24" s="64" t="s">
        <v>538</v>
      </c>
      <c r="C24" s="64">
        <f>C23/18*100</f>
        <v>66.666666666666657</v>
      </c>
      <c r="D24" s="64">
        <f t="shared" ref="D24:AL24" si="15">D23/18*100</f>
        <v>83.333333333333343</v>
      </c>
      <c r="E24" s="64">
        <f t="shared" si="15"/>
        <v>94.444444444444443</v>
      </c>
      <c r="F24" s="64">
        <f t="shared" si="15"/>
        <v>77.777777777777786</v>
      </c>
      <c r="G24" s="64">
        <f t="shared" si="15"/>
        <v>88.888888888888886</v>
      </c>
      <c r="H24" s="64">
        <f t="shared" si="15"/>
        <v>72.222222222222214</v>
      </c>
      <c r="I24" s="64">
        <f t="shared" si="15"/>
        <v>88.888888888888886</v>
      </c>
      <c r="J24" s="64">
        <f t="shared" si="15"/>
        <v>94.444444444444443</v>
      </c>
      <c r="K24" s="64">
        <f t="shared" si="15"/>
        <v>55.555555555555557</v>
      </c>
      <c r="L24" s="64">
        <f t="shared" si="15"/>
        <v>77.777777777777786</v>
      </c>
      <c r="M24" s="64">
        <f t="shared" si="15"/>
        <v>88.888888888888886</v>
      </c>
      <c r="N24" s="64">
        <f t="shared" si="15"/>
        <v>88.888888888888886</v>
      </c>
      <c r="O24" s="64">
        <f t="shared" si="15"/>
        <v>66.666666666666657</v>
      </c>
      <c r="P24" s="64">
        <f t="shared" si="15"/>
        <v>83.333333333333343</v>
      </c>
      <c r="Q24" s="64">
        <f t="shared" si="15"/>
        <v>83.333333333333343</v>
      </c>
      <c r="R24" s="64">
        <f t="shared" si="15"/>
        <v>77.777777777777786</v>
      </c>
      <c r="S24" s="64">
        <f t="shared" si="15"/>
        <v>77.777777777777786</v>
      </c>
      <c r="T24" s="64">
        <f t="shared" si="15"/>
        <v>72.222222222222214</v>
      </c>
      <c r="U24" s="64">
        <f t="shared" si="15"/>
        <v>88.888888888888886</v>
      </c>
      <c r="V24" s="64">
        <f t="shared" si="15"/>
        <v>94.444444444444443</v>
      </c>
      <c r="W24" s="64">
        <f t="shared" si="15"/>
        <v>61.111111111111114</v>
      </c>
      <c r="X24" s="64">
        <f t="shared" si="15"/>
        <v>83.333333333333343</v>
      </c>
      <c r="Y24" s="64">
        <f t="shared" si="15"/>
        <v>66.666666666666657</v>
      </c>
      <c r="Z24" s="64">
        <f t="shared" si="15"/>
        <v>88.888888888888886</v>
      </c>
      <c r="AA24" s="64">
        <f t="shared" si="15"/>
        <v>83.333333333333343</v>
      </c>
      <c r="AB24" s="64">
        <f t="shared" si="15"/>
        <v>66.666666666666657</v>
      </c>
      <c r="AC24" s="64">
        <f t="shared" si="15"/>
        <v>44.444444444444443</v>
      </c>
      <c r="AD24" s="64">
        <f t="shared" si="15"/>
        <v>94.444444444444443</v>
      </c>
      <c r="AE24" s="64">
        <f t="shared" si="15"/>
        <v>77.777777777777786</v>
      </c>
      <c r="AF24" s="64">
        <f t="shared" si="15"/>
        <v>94.444444444444443</v>
      </c>
      <c r="AG24" s="64">
        <f t="shared" si="15"/>
        <v>72.222222222222214</v>
      </c>
      <c r="AH24" s="64">
        <f t="shared" si="15"/>
        <v>55.555555555555557</v>
      </c>
      <c r="AI24" s="64">
        <f t="shared" si="15"/>
        <v>72.222222222222214</v>
      </c>
      <c r="AJ24" s="64">
        <f t="shared" si="15"/>
        <v>83.333333333333343</v>
      </c>
      <c r="AK24" s="64">
        <f t="shared" si="15"/>
        <v>83.333333333333343</v>
      </c>
      <c r="AL24" s="64">
        <f t="shared" si="15"/>
        <v>66.666666666666657</v>
      </c>
      <c r="AO24" s="65"/>
      <c r="AR24" s="68">
        <v>73.148148148148152</v>
      </c>
      <c r="AS24" s="68">
        <v>77.777777777777786</v>
      </c>
      <c r="AT24" s="68">
        <v>74.074074074074076</v>
      </c>
      <c r="AU24" s="68">
        <f t="shared" si="13"/>
        <v>75</v>
      </c>
    </row>
    <row r="25" spans="1:47" x14ac:dyDescent="0.2">
      <c r="AO25" s="65"/>
      <c r="AR25" s="68">
        <v>77.777777777777786</v>
      </c>
      <c r="AS25" s="68">
        <v>82.407407407407405</v>
      </c>
      <c r="AT25" s="68">
        <v>82.407407407407405</v>
      </c>
      <c r="AU25" s="68">
        <f t="shared" si="13"/>
        <v>80.864197530864203</v>
      </c>
    </row>
    <row r="26" spans="1:47" x14ac:dyDescent="0.2">
      <c r="A26" s="174" t="s">
        <v>125</v>
      </c>
      <c r="B26" s="63" t="s">
        <v>540</v>
      </c>
      <c r="C26" s="173" t="s">
        <v>521</v>
      </c>
      <c r="D26" s="173"/>
      <c r="E26" s="173"/>
      <c r="F26" s="173"/>
      <c r="G26" s="173"/>
      <c r="H26" s="173"/>
      <c r="I26" s="173" t="s">
        <v>522</v>
      </c>
      <c r="J26" s="173"/>
      <c r="K26" s="173"/>
      <c r="L26" s="173"/>
      <c r="M26" s="173"/>
      <c r="N26" s="173"/>
      <c r="O26" s="173" t="s">
        <v>523</v>
      </c>
      <c r="P26" s="173"/>
      <c r="Q26" s="173"/>
      <c r="R26" s="173"/>
      <c r="S26" s="173"/>
      <c r="T26" s="173"/>
      <c r="U26" s="173" t="s">
        <v>524</v>
      </c>
      <c r="V26" s="173"/>
      <c r="W26" s="173"/>
      <c r="X26" s="173"/>
      <c r="Y26" s="173"/>
      <c r="Z26" s="173"/>
      <c r="AA26" s="173" t="s">
        <v>525</v>
      </c>
      <c r="AB26" s="173"/>
      <c r="AC26" s="173"/>
      <c r="AD26" s="173"/>
      <c r="AE26" s="173"/>
      <c r="AF26" s="173"/>
      <c r="AG26" s="173" t="s">
        <v>526</v>
      </c>
      <c r="AH26" s="173"/>
      <c r="AI26" s="173"/>
      <c r="AJ26" s="173"/>
      <c r="AK26" s="173"/>
      <c r="AL26" s="173"/>
      <c r="AM26" s="169" t="s">
        <v>527</v>
      </c>
      <c r="AN26" s="169" t="s">
        <v>528</v>
      </c>
      <c r="AO26" s="170" t="s">
        <v>151</v>
      </c>
    </row>
    <row r="27" spans="1:47" x14ac:dyDescent="0.2">
      <c r="A27" s="175"/>
      <c r="B27" s="171" t="s">
        <v>1</v>
      </c>
      <c r="C27" s="173" t="s">
        <v>529</v>
      </c>
      <c r="D27" s="173"/>
      <c r="E27" s="173"/>
      <c r="F27" s="173"/>
      <c r="G27" s="173"/>
      <c r="H27" s="173"/>
      <c r="I27" s="173" t="s">
        <v>529</v>
      </c>
      <c r="J27" s="173"/>
      <c r="K27" s="173"/>
      <c r="L27" s="173"/>
      <c r="M27" s="173"/>
      <c r="N27" s="173"/>
      <c r="O27" s="173" t="s">
        <v>529</v>
      </c>
      <c r="P27" s="173"/>
      <c r="Q27" s="173"/>
      <c r="R27" s="173"/>
      <c r="S27" s="173"/>
      <c r="T27" s="173"/>
      <c r="U27" s="173" t="s">
        <v>529</v>
      </c>
      <c r="V27" s="173"/>
      <c r="W27" s="173"/>
      <c r="X27" s="173"/>
      <c r="Y27" s="173"/>
      <c r="Z27" s="173"/>
      <c r="AA27" s="173" t="s">
        <v>529</v>
      </c>
      <c r="AB27" s="173"/>
      <c r="AC27" s="173"/>
      <c r="AD27" s="173"/>
      <c r="AE27" s="173"/>
      <c r="AF27" s="173"/>
      <c r="AG27" s="173" t="s">
        <v>529</v>
      </c>
      <c r="AH27" s="173"/>
      <c r="AI27" s="173"/>
      <c r="AJ27" s="173"/>
      <c r="AK27" s="173"/>
      <c r="AL27" s="173"/>
      <c r="AM27" s="169"/>
      <c r="AN27" s="169"/>
      <c r="AO27" s="170"/>
    </row>
    <row r="28" spans="1:47" x14ac:dyDescent="0.2">
      <c r="A28" s="176"/>
      <c r="B28" s="172"/>
      <c r="C28" s="64" t="s">
        <v>489</v>
      </c>
      <c r="D28" s="64" t="s">
        <v>473</v>
      </c>
      <c r="E28" s="64" t="s">
        <v>455</v>
      </c>
      <c r="F28" s="64" t="s">
        <v>487</v>
      </c>
      <c r="G28" s="64" t="s">
        <v>477</v>
      </c>
      <c r="H28" s="64" t="s">
        <v>457</v>
      </c>
      <c r="I28" s="64" t="s">
        <v>463</v>
      </c>
      <c r="J28" s="64" t="s">
        <v>485</v>
      </c>
      <c r="K28" s="64" t="s">
        <v>491</v>
      </c>
      <c r="L28" s="64" t="s">
        <v>451</v>
      </c>
      <c r="M28" s="64" t="s">
        <v>467</v>
      </c>
      <c r="N28" s="64" t="s">
        <v>447</v>
      </c>
      <c r="O28" s="64" t="s">
        <v>429</v>
      </c>
      <c r="P28" s="64" t="s">
        <v>443</v>
      </c>
      <c r="Q28" s="64" t="s">
        <v>449</v>
      </c>
      <c r="R28" s="64" t="s">
        <v>437</v>
      </c>
      <c r="S28" s="64" t="s">
        <v>441</v>
      </c>
      <c r="T28" s="64" t="s">
        <v>497</v>
      </c>
      <c r="U28" s="64" t="s">
        <v>433</v>
      </c>
      <c r="V28" s="64" t="s">
        <v>465</v>
      </c>
      <c r="W28" s="64" t="s">
        <v>475</v>
      </c>
      <c r="X28" s="64" t="s">
        <v>481</v>
      </c>
      <c r="Y28" s="64" t="s">
        <v>483</v>
      </c>
      <c r="Z28" s="64" t="s">
        <v>495</v>
      </c>
      <c r="AA28" s="64" t="s">
        <v>453</v>
      </c>
      <c r="AB28" s="64" t="s">
        <v>459</v>
      </c>
      <c r="AC28" s="64" t="s">
        <v>461</v>
      </c>
      <c r="AD28" s="64" t="s">
        <v>469</v>
      </c>
      <c r="AE28" s="64" t="s">
        <v>479</v>
      </c>
      <c r="AF28" s="64" t="s">
        <v>493</v>
      </c>
      <c r="AG28" s="64" t="s">
        <v>427</v>
      </c>
      <c r="AH28" s="64" t="s">
        <v>431</v>
      </c>
      <c r="AI28" s="64" t="s">
        <v>435</v>
      </c>
      <c r="AJ28" s="64" t="s">
        <v>439</v>
      </c>
      <c r="AK28" s="64" t="s">
        <v>445</v>
      </c>
      <c r="AL28" s="64" t="s">
        <v>471</v>
      </c>
      <c r="AM28" s="169"/>
      <c r="AN28" s="169"/>
      <c r="AO28" s="170"/>
    </row>
    <row r="29" spans="1:47" x14ac:dyDescent="0.2">
      <c r="A29" s="63">
        <v>1</v>
      </c>
      <c r="B29" s="69">
        <v>1</v>
      </c>
      <c r="C29" s="64">
        <v>2</v>
      </c>
      <c r="D29" s="64">
        <v>3</v>
      </c>
      <c r="E29" s="64">
        <v>3</v>
      </c>
      <c r="F29" s="64">
        <v>2</v>
      </c>
      <c r="G29" s="64">
        <v>3</v>
      </c>
      <c r="H29" s="64">
        <v>2</v>
      </c>
      <c r="I29" s="64">
        <v>3</v>
      </c>
      <c r="J29" s="64">
        <v>3</v>
      </c>
      <c r="K29" s="64">
        <v>2</v>
      </c>
      <c r="L29" s="64">
        <v>3</v>
      </c>
      <c r="M29" s="64">
        <v>3</v>
      </c>
      <c r="N29" s="64">
        <v>3</v>
      </c>
      <c r="O29" s="64">
        <v>2</v>
      </c>
      <c r="P29" s="64">
        <v>3</v>
      </c>
      <c r="Q29" s="64">
        <v>3</v>
      </c>
      <c r="R29" s="64">
        <v>3</v>
      </c>
      <c r="S29" s="64">
        <v>3</v>
      </c>
      <c r="T29" s="64">
        <v>2</v>
      </c>
      <c r="U29" s="64">
        <v>3</v>
      </c>
      <c r="V29" s="64">
        <v>3</v>
      </c>
      <c r="W29" s="64">
        <v>2</v>
      </c>
      <c r="X29" s="64">
        <v>2</v>
      </c>
      <c r="Y29" s="64">
        <v>2</v>
      </c>
      <c r="Z29" s="64">
        <v>3</v>
      </c>
      <c r="AA29" s="64">
        <v>3</v>
      </c>
      <c r="AB29" s="64">
        <v>2</v>
      </c>
      <c r="AC29" s="64">
        <v>1</v>
      </c>
      <c r="AD29" s="64">
        <v>3</v>
      </c>
      <c r="AE29" s="64">
        <v>1</v>
      </c>
      <c r="AF29" s="64">
        <v>3</v>
      </c>
      <c r="AG29" s="64">
        <v>2</v>
      </c>
      <c r="AH29" s="64">
        <v>2</v>
      </c>
      <c r="AI29" s="64">
        <v>2</v>
      </c>
      <c r="AJ29" s="64">
        <v>3</v>
      </c>
      <c r="AK29" s="64">
        <v>2</v>
      </c>
      <c r="AL29" s="64">
        <v>2</v>
      </c>
      <c r="AM29" s="70">
        <f>SUM(C29:AL29)</f>
        <v>89</v>
      </c>
      <c r="AN29" s="71">
        <f>AM29/108*100</f>
        <v>82.407407407407405</v>
      </c>
      <c r="AO29" s="70" t="str">
        <f>IF(AN29&lt;39,"SR",IF(AN29&lt;55,"R",IF(AN29&lt;65,"S",IF(AN29&lt;79,"T","ST"))))</f>
        <v>ST</v>
      </c>
    </row>
    <row r="30" spans="1:47" x14ac:dyDescent="0.2">
      <c r="A30" s="63">
        <v>2</v>
      </c>
      <c r="B30" s="74">
        <v>2</v>
      </c>
      <c r="C30" s="64">
        <v>2</v>
      </c>
      <c r="D30" s="64">
        <v>3</v>
      </c>
      <c r="E30" s="64">
        <v>2</v>
      </c>
      <c r="F30" s="64">
        <v>2</v>
      </c>
      <c r="G30" s="64">
        <v>2</v>
      </c>
      <c r="H30" s="64">
        <v>2</v>
      </c>
      <c r="I30" s="64">
        <v>3</v>
      </c>
      <c r="J30" s="64">
        <v>3</v>
      </c>
      <c r="K30" s="64">
        <v>2</v>
      </c>
      <c r="L30" s="64">
        <v>3</v>
      </c>
      <c r="M30" s="64">
        <v>3</v>
      </c>
      <c r="N30" s="64">
        <v>3</v>
      </c>
      <c r="O30" s="64">
        <v>2</v>
      </c>
      <c r="P30" s="64">
        <v>3</v>
      </c>
      <c r="Q30" s="64">
        <v>3</v>
      </c>
      <c r="R30" s="64">
        <v>2</v>
      </c>
      <c r="S30" s="64">
        <v>3</v>
      </c>
      <c r="T30" s="64">
        <v>2</v>
      </c>
      <c r="U30" s="64">
        <v>3</v>
      </c>
      <c r="V30" s="64">
        <v>3</v>
      </c>
      <c r="W30" s="64">
        <v>2</v>
      </c>
      <c r="X30" s="64">
        <v>2</v>
      </c>
      <c r="Y30" s="64">
        <v>2</v>
      </c>
      <c r="Z30" s="64">
        <v>3</v>
      </c>
      <c r="AA30" s="64">
        <v>3</v>
      </c>
      <c r="AB30" s="64">
        <v>2</v>
      </c>
      <c r="AC30" s="64">
        <v>1</v>
      </c>
      <c r="AD30" s="64">
        <v>3</v>
      </c>
      <c r="AE30" s="64">
        <v>2</v>
      </c>
      <c r="AF30" s="64">
        <v>2</v>
      </c>
      <c r="AG30" s="64">
        <v>3</v>
      </c>
      <c r="AH30" s="64">
        <v>1</v>
      </c>
      <c r="AI30" s="64">
        <v>2</v>
      </c>
      <c r="AJ30" s="64">
        <v>3</v>
      </c>
      <c r="AK30" s="64">
        <v>3</v>
      </c>
      <c r="AL30" s="64">
        <v>2</v>
      </c>
      <c r="AM30" s="70">
        <f t="shared" ref="AM30:AM34" si="16">SUM(C30:AL30)</f>
        <v>87</v>
      </c>
      <c r="AN30" s="71">
        <f t="shared" ref="AN30:AN34" si="17">AM30/108*100</f>
        <v>80.555555555555557</v>
      </c>
      <c r="AO30" s="70" t="str">
        <f t="shared" ref="AO30:AO34" si="18">IF(AN30&lt;39,"SR",IF(AN30&lt;55,"R",IF(AN30&lt;65,"S",IF(AN30&lt;79,"T","ST"))))</f>
        <v>ST</v>
      </c>
    </row>
    <row r="31" spans="1:47" x14ac:dyDescent="0.2">
      <c r="A31" s="63">
        <v>3</v>
      </c>
      <c r="B31" s="70">
        <v>3</v>
      </c>
      <c r="C31" s="64">
        <v>2</v>
      </c>
      <c r="D31" s="64">
        <v>2</v>
      </c>
      <c r="E31" s="64">
        <v>2</v>
      </c>
      <c r="F31" s="64">
        <v>2</v>
      </c>
      <c r="G31" s="64">
        <v>2</v>
      </c>
      <c r="H31" s="64">
        <v>2</v>
      </c>
      <c r="I31" s="64">
        <v>3</v>
      </c>
      <c r="J31" s="64">
        <v>3</v>
      </c>
      <c r="K31" s="64">
        <v>2</v>
      </c>
      <c r="L31" s="64">
        <v>2</v>
      </c>
      <c r="M31" s="64">
        <v>3</v>
      </c>
      <c r="N31" s="64">
        <v>3</v>
      </c>
      <c r="O31" s="64">
        <v>2</v>
      </c>
      <c r="P31" s="64">
        <v>3</v>
      </c>
      <c r="Q31" s="64">
        <v>3</v>
      </c>
      <c r="R31" s="64">
        <v>2</v>
      </c>
      <c r="S31" s="64">
        <v>2</v>
      </c>
      <c r="T31" s="64">
        <v>2</v>
      </c>
      <c r="U31" s="64">
        <v>3</v>
      </c>
      <c r="V31" s="64">
        <v>3</v>
      </c>
      <c r="W31" s="64">
        <v>2</v>
      </c>
      <c r="X31" s="64">
        <v>2</v>
      </c>
      <c r="Y31" s="64">
        <v>2</v>
      </c>
      <c r="Z31" s="64">
        <v>3</v>
      </c>
      <c r="AA31" s="64">
        <v>2</v>
      </c>
      <c r="AB31" s="64">
        <v>2</v>
      </c>
      <c r="AC31" s="64">
        <v>1</v>
      </c>
      <c r="AD31" s="64">
        <v>3</v>
      </c>
      <c r="AE31" s="64">
        <v>2</v>
      </c>
      <c r="AF31" s="64">
        <v>3</v>
      </c>
      <c r="AG31" s="64">
        <v>2</v>
      </c>
      <c r="AH31" s="64">
        <v>2</v>
      </c>
      <c r="AI31" s="64">
        <v>3</v>
      </c>
      <c r="AJ31" s="64">
        <v>3</v>
      </c>
      <c r="AK31" s="64">
        <v>2</v>
      </c>
      <c r="AL31" s="64">
        <v>2</v>
      </c>
      <c r="AM31" s="70">
        <f t="shared" si="16"/>
        <v>84</v>
      </c>
      <c r="AN31" s="71">
        <f t="shared" si="17"/>
        <v>77.777777777777786</v>
      </c>
      <c r="AO31" s="70" t="str">
        <f t="shared" si="18"/>
        <v>T</v>
      </c>
    </row>
    <row r="32" spans="1:47" x14ac:dyDescent="0.2">
      <c r="A32" s="63">
        <v>4</v>
      </c>
      <c r="B32" s="69">
        <v>4</v>
      </c>
      <c r="C32" s="64">
        <v>2</v>
      </c>
      <c r="D32" s="64">
        <v>3</v>
      </c>
      <c r="E32" s="64">
        <v>3</v>
      </c>
      <c r="F32" s="64">
        <v>2</v>
      </c>
      <c r="G32" s="64">
        <v>3</v>
      </c>
      <c r="H32" s="64">
        <v>2</v>
      </c>
      <c r="I32" s="64">
        <v>2</v>
      </c>
      <c r="J32" s="64">
        <v>3</v>
      </c>
      <c r="K32" s="64">
        <v>1</v>
      </c>
      <c r="L32" s="64">
        <v>2</v>
      </c>
      <c r="M32" s="64">
        <v>3</v>
      </c>
      <c r="N32" s="64">
        <v>2</v>
      </c>
      <c r="O32" s="64">
        <v>2</v>
      </c>
      <c r="P32" s="64">
        <v>2</v>
      </c>
      <c r="Q32" s="64">
        <v>3</v>
      </c>
      <c r="R32" s="64">
        <v>2</v>
      </c>
      <c r="S32" s="64">
        <v>2</v>
      </c>
      <c r="T32" s="64">
        <v>3</v>
      </c>
      <c r="U32" s="64">
        <v>2</v>
      </c>
      <c r="V32" s="64">
        <v>2</v>
      </c>
      <c r="W32" s="64">
        <v>2</v>
      </c>
      <c r="X32" s="64">
        <v>2</v>
      </c>
      <c r="Y32" s="64">
        <v>2</v>
      </c>
      <c r="Z32" s="64">
        <v>2</v>
      </c>
      <c r="AA32" s="64">
        <v>2</v>
      </c>
      <c r="AB32" s="64">
        <v>2</v>
      </c>
      <c r="AC32" s="64">
        <v>2</v>
      </c>
      <c r="AD32" s="64">
        <v>2</v>
      </c>
      <c r="AE32" s="64">
        <v>2</v>
      </c>
      <c r="AF32" s="64">
        <v>2</v>
      </c>
      <c r="AG32" s="64">
        <v>2</v>
      </c>
      <c r="AH32" s="64">
        <v>1</v>
      </c>
      <c r="AI32" s="64">
        <v>2</v>
      </c>
      <c r="AJ32" s="64">
        <v>2</v>
      </c>
      <c r="AK32" s="64">
        <v>2</v>
      </c>
      <c r="AL32" s="64">
        <v>2</v>
      </c>
      <c r="AM32" s="70">
        <f t="shared" si="16"/>
        <v>77</v>
      </c>
      <c r="AN32" s="71">
        <f t="shared" si="17"/>
        <v>71.296296296296291</v>
      </c>
      <c r="AO32" s="70" t="str">
        <f t="shared" si="18"/>
        <v>T</v>
      </c>
    </row>
    <row r="33" spans="1:41" x14ac:dyDescent="0.2">
      <c r="A33" s="63">
        <v>5</v>
      </c>
      <c r="B33" s="70">
        <v>5</v>
      </c>
      <c r="C33" s="64">
        <v>2</v>
      </c>
      <c r="D33" s="64">
        <v>2</v>
      </c>
      <c r="E33" s="64">
        <v>3</v>
      </c>
      <c r="F33" s="64">
        <v>3</v>
      </c>
      <c r="G33" s="64">
        <v>3</v>
      </c>
      <c r="H33" s="64">
        <v>2</v>
      </c>
      <c r="I33" s="64">
        <v>2</v>
      </c>
      <c r="J33" s="64">
        <v>3</v>
      </c>
      <c r="K33" s="64">
        <v>1</v>
      </c>
      <c r="L33" s="64">
        <v>2</v>
      </c>
      <c r="M33" s="64">
        <v>2</v>
      </c>
      <c r="N33" s="64">
        <v>2</v>
      </c>
      <c r="O33" s="64">
        <v>2</v>
      </c>
      <c r="P33" s="64">
        <v>2</v>
      </c>
      <c r="Q33" s="64">
        <v>2</v>
      </c>
      <c r="R33" s="64">
        <v>3</v>
      </c>
      <c r="S33" s="64">
        <v>2</v>
      </c>
      <c r="T33" s="64">
        <v>2</v>
      </c>
      <c r="U33" s="64">
        <v>2</v>
      </c>
      <c r="V33" s="64">
        <v>3</v>
      </c>
      <c r="W33" s="64">
        <v>2</v>
      </c>
      <c r="X33" s="64">
        <v>3</v>
      </c>
      <c r="Y33" s="64">
        <v>2</v>
      </c>
      <c r="Z33" s="64">
        <v>2</v>
      </c>
      <c r="AA33" s="64">
        <v>2</v>
      </c>
      <c r="AB33" s="64">
        <v>2</v>
      </c>
      <c r="AC33" s="64">
        <v>1</v>
      </c>
      <c r="AD33" s="64">
        <v>3</v>
      </c>
      <c r="AE33" s="64">
        <v>2</v>
      </c>
      <c r="AF33" s="64">
        <v>3</v>
      </c>
      <c r="AG33" s="64">
        <v>2</v>
      </c>
      <c r="AH33" s="64">
        <v>1</v>
      </c>
      <c r="AI33" s="64">
        <v>2</v>
      </c>
      <c r="AJ33" s="64">
        <v>2</v>
      </c>
      <c r="AK33" s="64">
        <v>3</v>
      </c>
      <c r="AL33" s="64">
        <v>2</v>
      </c>
      <c r="AM33" s="70">
        <f t="shared" si="16"/>
        <v>79</v>
      </c>
      <c r="AN33" s="71">
        <f t="shared" si="17"/>
        <v>73.148148148148152</v>
      </c>
      <c r="AO33" s="70" t="str">
        <f t="shared" si="18"/>
        <v>T</v>
      </c>
    </row>
    <row r="34" spans="1:41" x14ac:dyDescent="0.2">
      <c r="A34" s="63">
        <v>6</v>
      </c>
      <c r="B34" s="70">
        <v>6</v>
      </c>
      <c r="C34" s="64">
        <v>2</v>
      </c>
      <c r="D34" s="64">
        <v>2</v>
      </c>
      <c r="E34" s="64">
        <v>3</v>
      </c>
      <c r="F34" s="64">
        <v>2</v>
      </c>
      <c r="G34" s="64">
        <v>3</v>
      </c>
      <c r="H34" s="64">
        <v>2</v>
      </c>
      <c r="I34" s="64">
        <v>3</v>
      </c>
      <c r="J34" s="64">
        <v>3</v>
      </c>
      <c r="K34" s="64">
        <v>2</v>
      </c>
      <c r="L34" s="64">
        <v>2</v>
      </c>
      <c r="M34" s="64">
        <v>3</v>
      </c>
      <c r="N34" s="64">
        <v>3</v>
      </c>
      <c r="O34" s="64">
        <v>2</v>
      </c>
      <c r="P34" s="64">
        <v>3</v>
      </c>
      <c r="Q34" s="64">
        <v>3</v>
      </c>
      <c r="R34" s="64">
        <v>2</v>
      </c>
      <c r="S34" s="64">
        <v>2</v>
      </c>
      <c r="T34" s="64">
        <v>2</v>
      </c>
      <c r="U34" s="64">
        <v>3</v>
      </c>
      <c r="V34" s="64">
        <v>3</v>
      </c>
      <c r="W34" s="64">
        <v>2</v>
      </c>
      <c r="X34" s="64">
        <v>3</v>
      </c>
      <c r="Y34" s="64">
        <v>2</v>
      </c>
      <c r="Z34" s="64">
        <v>3</v>
      </c>
      <c r="AA34" s="64">
        <v>3</v>
      </c>
      <c r="AB34" s="64">
        <v>2</v>
      </c>
      <c r="AC34" s="64">
        <v>1</v>
      </c>
      <c r="AD34" s="64">
        <v>3</v>
      </c>
      <c r="AE34" s="64">
        <v>2</v>
      </c>
      <c r="AF34" s="64">
        <v>3</v>
      </c>
      <c r="AG34" s="64">
        <v>2</v>
      </c>
      <c r="AH34" s="64">
        <v>2</v>
      </c>
      <c r="AI34" s="64">
        <v>2</v>
      </c>
      <c r="AJ34" s="64">
        <v>3</v>
      </c>
      <c r="AK34" s="64">
        <v>3</v>
      </c>
      <c r="AL34" s="64">
        <v>2</v>
      </c>
      <c r="AM34" s="70">
        <f t="shared" si="16"/>
        <v>88</v>
      </c>
      <c r="AN34" s="71">
        <f t="shared" si="17"/>
        <v>81.481481481481481</v>
      </c>
      <c r="AO34" s="70" t="str">
        <f t="shared" si="18"/>
        <v>ST</v>
      </c>
    </row>
    <row r="35" spans="1:41" x14ac:dyDescent="0.2">
      <c r="A35" s="64"/>
      <c r="B35" s="64" t="s">
        <v>537</v>
      </c>
      <c r="C35" s="64">
        <f>SUM(C29:C34)</f>
        <v>12</v>
      </c>
      <c r="D35" s="64">
        <f t="shared" ref="D35:AL35" si="19">SUM(D29:D34)</f>
        <v>15</v>
      </c>
      <c r="E35" s="64">
        <f t="shared" si="19"/>
        <v>16</v>
      </c>
      <c r="F35" s="64">
        <f t="shared" si="19"/>
        <v>13</v>
      </c>
      <c r="G35" s="64">
        <f t="shared" si="19"/>
        <v>16</v>
      </c>
      <c r="H35" s="64">
        <f t="shared" si="19"/>
        <v>12</v>
      </c>
      <c r="I35" s="64">
        <f t="shared" si="19"/>
        <v>16</v>
      </c>
      <c r="J35" s="64">
        <f t="shared" si="19"/>
        <v>18</v>
      </c>
      <c r="K35" s="64">
        <f t="shared" si="19"/>
        <v>10</v>
      </c>
      <c r="L35" s="64">
        <f t="shared" si="19"/>
        <v>14</v>
      </c>
      <c r="M35" s="64">
        <f t="shared" si="19"/>
        <v>17</v>
      </c>
      <c r="N35" s="64">
        <f t="shared" si="19"/>
        <v>16</v>
      </c>
      <c r="O35" s="64">
        <f t="shared" si="19"/>
        <v>12</v>
      </c>
      <c r="P35" s="64">
        <f t="shared" si="19"/>
        <v>16</v>
      </c>
      <c r="Q35" s="64">
        <f t="shared" si="19"/>
        <v>17</v>
      </c>
      <c r="R35" s="64">
        <f t="shared" si="19"/>
        <v>14</v>
      </c>
      <c r="S35" s="64">
        <f t="shared" si="19"/>
        <v>14</v>
      </c>
      <c r="T35" s="64">
        <f t="shared" si="19"/>
        <v>13</v>
      </c>
      <c r="U35" s="64">
        <f t="shared" si="19"/>
        <v>16</v>
      </c>
      <c r="V35" s="64">
        <f t="shared" si="19"/>
        <v>17</v>
      </c>
      <c r="W35" s="64">
        <f t="shared" si="19"/>
        <v>12</v>
      </c>
      <c r="X35" s="64">
        <f t="shared" si="19"/>
        <v>14</v>
      </c>
      <c r="Y35" s="64">
        <f t="shared" si="19"/>
        <v>12</v>
      </c>
      <c r="Z35" s="64">
        <f t="shared" si="19"/>
        <v>16</v>
      </c>
      <c r="AA35" s="64">
        <f t="shared" si="19"/>
        <v>15</v>
      </c>
      <c r="AB35" s="64">
        <f t="shared" si="19"/>
        <v>12</v>
      </c>
      <c r="AC35" s="64">
        <f t="shared" si="19"/>
        <v>7</v>
      </c>
      <c r="AD35" s="64">
        <f t="shared" si="19"/>
        <v>17</v>
      </c>
      <c r="AE35" s="64">
        <f t="shared" si="19"/>
        <v>11</v>
      </c>
      <c r="AF35" s="64">
        <f t="shared" si="19"/>
        <v>16</v>
      </c>
      <c r="AG35" s="64">
        <f t="shared" si="19"/>
        <v>13</v>
      </c>
      <c r="AH35" s="64">
        <f t="shared" si="19"/>
        <v>9</v>
      </c>
      <c r="AI35" s="64">
        <f t="shared" si="19"/>
        <v>13</v>
      </c>
      <c r="AJ35" s="64">
        <f t="shared" si="19"/>
        <v>16</v>
      </c>
      <c r="AK35" s="64">
        <f t="shared" si="19"/>
        <v>15</v>
      </c>
      <c r="AL35" s="64">
        <f t="shared" si="19"/>
        <v>12</v>
      </c>
      <c r="AO35" s="65"/>
    </row>
    <row r="36" spans="1:41" x14ac:dyDescent="0.2">
      <c r="A36" s="64"/>
      <c r="B36" s="64" t="s">
        <v>538</v>
      </c>
      <c r="C36" s="64">
        <f>C35/18*100</f>
        <v>66.666666666666657</v>
      </c>
      <c r="D36" s="64">
        <f t="shared" ref="D36:AL36" si="20">D35/18*100</f>
        <v>83.333333333333343</v>
      </c>
      <c r="E36" s="64">
        <f t="shared" si="20"/>
        <v>88.888888888888886</v>
      </c>
      <c r="F36" s="64">
        <f t="shared" si="20"/>
        <v>72.222222222222214</v>
      </c>
      <c r="G36" s="64">
        <f t="shared" si="20"/>
        <v>88.888888888888886</v>
      </c>
      <c r="H36" s="64">
        <f t="shared" si="20"/>
        <v>66.666666666666657</v>
      </c>
      <c r="I36" s="64">
        <f t="shared" si="20"/>
        <v>88.888888888888886</v>
      </c>
      <c r="J36" s="64">
        <f t="shared" si="20"/>
        <v>100</v>
      </c>
      <c r="K36" s="64">
        <f t="shared" si="20"/>
        <v>55.555555555555557</v>
      </c>
      <c r="L36" s="64">
        <f t="shared" si="20"/>
        <v>77.777777777777786</v>
      </c>
      <c r="M36" s="64">
        <f t="shared" si="20"/>
        <v>94.444444444444443</v>
      </c>
      <c r="N36" s="64">
        <f t="shared" si="20"/>
        <v>88.888888888888886</v>
      </c>
      <c r="O36" s="64">
        <f t="shared" si="20"/>
        <v>66.666666666666657</v>
      </c>
      <c r="P36" s="64">
        <f t="shared" si="20"/>
        <v>88.888888888888886</v>
      </c>
      <c r="Q36" s="64">
        <f t="shared" si="20"/>
        <v>94.444444444444443</v>
      </c>
      <c r="R36" s="64">
        <f t="shared" si="20"/>
        <v>77.777777777777786</v>
      </c>
      <c r="S36" s="64">
        <f t="shared" si="20"/>
        <v>77.777777777777786</v>
      </c>
      <c r="T36" s="64">
        <f t="shared" si="20"/>
        <v>72.222222222222214</v>
      </c>
      <c r="U36" s="64">
        <f t="shared" si="20"/>
        <v>88.888888888888886</v>
      </c>
      <c r="V36" s="64">
        <f t="shared" si="20"/>
        <v>94.444444444444443</v>
      </c>
      <c r="W36" s="64">
        <f t="shared" si="20"/>
        <v>66.666666666666657</v>
      </c>
      <c r="X36" s="64">
        <f t="shared" si="20"/>
        <v>77.777777777777786</v>
      </c>
      <c r="Y36" s="64">
        <f t="shared" si="20"/>
        <v>66.666666666666657</v>
      </c>
      <c r="Z36" s="64">
        <f t="shared" si="20"/>
        <v>88.888888888888886</v>
      </c>
      <c r="AA36" s="64">
        <f t="shared" si="20"/>
        <v>83.333333333333343</v>
      </c>
      <c r="AB36" s="64">
        <f t="shared" si="20"/>
        <v>66.666666666666657</v>
      </c>
      <c r="AC36" s="64">
        <f t="shared" si="20"/>
        <v>38.888888888888893</v>
      </c>
      <c r="AD36" s="64">
        <f t="shared" si="20"/>
        <v>94.444444444444443</v>
      </c>
      <c r="AE36" s="64">
        <f t="shared" si="20"/>
        <v>61.111111111111114</v>
      </c>
      <c r="AF36" s="64">
        <f t="shared" si="20"/>
        <v>88.888888888888886</v>
      </c>
      <c r="AG36" s="64">
        <f t="shared" si="20"/>
        <v>72.222222222222214</v>
      </c>
      <c r="AH36" s="64">
        <f t="shared" si="20"/>
        <v>50</v>
      </c>
      <c r="AI36" s="64">
        <f t="shared" si="20"/>
        <v>72.222222222222214</v>
      </c>
      <c r="AJ36" s="64">
        <f t="shared" si="20"/>
        <v>88.888888888888886</v>
      </c>
      <c r="AK36" s="64">
        <f t="shared" si="20"/>
        <v>83.333333333333343</v>
      </c>
      <c r="AL36" s="64">
        <f t="shared" si="20"/>
        <v>66.666666666666657</v>
      </c>
      <c r="AO36" s="65"/>
    </row>
    <row r="37" spans="1:41" x14ac:dyDescent="0.2">
      <c r="AO37" s="65"/>
    </row>
    <row r="38" spans="1:41" x14ac:dyDescent="0.2">
      <c r="A38" s="174" t="s">
        <v>125</v>
      </c>
      <c r="B38" s="63" t="s">
        <v>520</v>
      </c>
      <c r="C38" s="173" t="s">
        <v>521</v>
      </c>
      <c r="D38" s="173"/>
      <c r="E38" s="173"/>
      <c r="F38" s="173"/>
      <c r="G38" s="173"/>
      <c r="H38" s="173"/>
      <c r="I38" s="173" t="s">
        <v>522</v>
      </c>
      <c r="J38" s="173"/>
      <c r="K38" s="173"/>
      <c r="L38" s="173"/>
      <c r="M38" s="173"/>
      <c r="N38" s="173"/>
      <c r="O38" s="173" t="s">
        <v>523</v>
      </c>
      <c r="P38" s="173"/>
      <c r="Q38" s="173"/>
      <c r="R38" s="173"/>
      <c r="S38" s="173"/>
      <c r="T38" s="173"/>
      <c r="U38" s="173" t="s">
        <v>524</v>
      </c>
      <c r="V38" s="173"/>
      <c r="W38" s="173"/>
      <c r="X38" s="173"/>
      <c r="Y38" s="173"/>
      <c r="Z38" s="173"/>
      <c r="AA38" s="173" t="s">
        <v>525</v>
      </c>
      <c r="AB38" s="173"/>
      <c r="AC38" s="173"/>
      <c r="AD38" s="173"/>
      <c r="AE38" s="173"/>
      <c r="AF38" s="173"/>
      <c r="AG38" s="173" t="s">
        <v>526</v>
      </c>
      <c r="AH38" s="173"/>
      <c r="AI38" s="173"/>
      <c r="AJ38" s="173"/>
      <c r="AK38" s="173"/>
      <c r="AL38" s="173"/>
      <c r="AM38" s="169" t="s">
        <v>527</v>
      </c>
      <c r="AN38" s="169" t="s">
        <v>528</v>
      </c>
      <c r="AO38" s="170" t="s">
        <v>151</v>
      </c>
    </row>
    <row r="39" spans="1:41" x14ac:dyDescent="0.2">
      <c r="A39" s="175"/>
      <c r="B39" s="171" t="s">
        <v>1</v>
      </c>
      <c r="C39" s="173" t="s">
        <v>529</v>
      </c>
      <c r="D39" s="173"/>
      <c r="E39" s="173"/>
      <c r="F39" s="173"/>
      <c r="G39" s="173"/>
      <c r="H39" s="173"/>
      <c r="I39" s="173" t="s">
        <v>529</v>
      </c>
      <c r="J39" s="173"/>
      <c r="K39" s="173"/>
      <c r="L39" s="173"/>
      <c r="M39" s="173"/>
      <c r="N39" s="173"/>
      <c r="O39" s="173" t="s">
        <v>529</v>
      </c>
      <c r="P39" s="173"/>
      <c r="Q39" s="173"/>
      <c r="R39" s="173"/>
      <c r="S39" s="173"/>
      <c r="T39" s="173"/>
      <c r="U39" s="173" t="s">
        <v>529</v>
      </c>
      <c r="V39" s="173"/>
      <c r="W39" s="173"/>
      <c r="X39" s="173"/>
      <c r="Y39" s="173"/>
      <c r="Z39" s="173"/>
      <c r="AA39" s="173" t="s">
        <v>529</v>
      </c>
      <c r="AB39" s="173"/>
      <c r="AC39" s="173"/>
      <c r="AD39" s="173"/>
      <c r="AE39" s="173"/>
      <c r="AF39" s="173"/>
      <c r="AG39" s="173" t="s">
        <v>529</v>
      </c>
      <c r="AH39" s="173"/>
      <c r="AI39" s="173"/>
      <c r="AJ39" s="173"/>
      <c r="AK39" s="173"/>
      <c r="AL39" s="173"/>
      <c r="AM39" s="169"/>
      <c r="AN39" s="169"/>
      <c r="AO39" s="170"/>
    </row>
    <row r="40" spans="1:41" x14ac:dyDescent="0.2">
      <c r="A40" s="176"/>
      <c r="B40" s="172"/>
      <c r="C40" s="64" t="s">
        <v>388</v>
      </c>
      <c r="D40" s="64" t="s">
        <v>368</v>
      </c>
      <c r="E40" s="64" t="s">
        <v>421</v>
      </c>
      <c r="F40" s="64" t="s">
        <v>411</v>
      </c>
      <c r="G40" s="64" t="s">
        <v>378</v>
      </c>
      <c r="H40" s="64" t="s">
        <v>408</v>
      </c>
      <c r="I40" s="64" t="s">
        <v>356</v>
      </c>
      <c r="J40" s="64" t="s">
        <v>374</v>
      </c>
      <c r="K40" s="64" t="s">
        <v>382</v>
      </c>
      <c r="L40" s="64" t="s">
        <v>362</v>
      </c>
      <c r="M40" s="64" t="s">
        <v>386</v>
      </c>
      <c r="N40" s="64" t="s">
        <v>372</v>
      </c>
      <c r="O40" s="64" t="s">
        <v>354</v>
      </c>
      <c r="P40" s="64" t="s">
        <v>360</v>
      </c>
      <c r="Q40" s="64" t="s">
        <v>380</v>
      </c>
      <c r="R40" s="64" t="s">
        <v>400</v>
      </c>
      <c r="S40" s="64" t="s">
        <v>402</v>
      </c>
      <c r="T40" s="64" t="s">
        <v>417</v>
      </c>
      <c r="U40" s="64" t="s">
        <v>358</v>
      </c>
      <c r="V40" s="64" t="s">
        <v>376</v>
      </c>
      <c r="W40" s="64" t="s">
        <v>392</v>
      </c>
      <c r="X40" s="64" t="s">
        <v>398</v>
      </c>
      <c r="Y40" s="64" t="s">
        <v>406</v>
      </c>
      <c r="Z40" s="64" t="s">
        <v>415</v>
      </c>
      <c r="AA40" s="64" t="s">
        <v>366</v>
      </c>
      <c r="AB40" s="64" t="s">
        <v>404</v>
      </c>
      <c r="AC40" s="64" t="s">
        <v>364</v>
      </c>
      <c r="AD40" s="64" t="s">
        <v>390</v>
      </c>
      <c r="AE40" s="64" t="s">
        <v>394</v>
      </c>
      <c r="AF40" s="64"/>
      <c r="AG40" s="64" t="s">
        <v>384</v>
      </c>
      <c r="AH40" s="64" t="s">
        <v>419</v>
      </c>
      <c r="AI40" s="64" t="s">
        <v>370</v>
      </c>
      <c r="AJ40" s="64" t="s">
        <v>413</v>
      </c>
      <c r="AK40" s="64" t="s">
        <v>541</v>
      </c>
      <c r="AL40" s="64" t="s">
        <v>396</v>
      </c>
      <c r="AM40" s="169"/>
      <c r="AN40" s="169"/>
      <c r="AO40" s="170"/>
    </row>
    <row r="41" spans="1:41" x14ac:dyDescent="0.2">
      <c r="A41" s="63">
        <v>1</v>
      </c>
      <c r="B41" s="69">
        <v>1</v>
      </c>
      <c r="C41" s="64">
        <v>2</v>
      </c>
      <c r="D41" s="64">
        <v>2</v>
      </c>
      <c r="E41" s="64">
        <v>3</v>
      </c>
      <c r="F41" s="64">
        <v>3</v>
      </c>
      <c r="G41" s="64">
        <v>3</v>
      </c>
      <c r="H41" s="64">
        <v>2</v>
      </c>
      <c r="I41" s="64">
        <v>3</v>
      </c>
      <c r="J41" s="64">
        <v>3</v>
      </c>
      <c r="K41" s="64">
        <v>3</v>
      </c>
      <c r="L41" s="64">
        <v>2</v>
      </c>
      <c r="M41" s="64">
        <v>2</v>
      </c>
      <c r="N41" s="64">
        <v>2</v>
      </c>
      <c r="O41" s="64">
        <v>3</v>
      </c>
      <c r="P41" s="64">
        <v>3</v>
      </c>
      <c r="Q41" s="64">
        <v>2</v>
      </c>
      <c r="R41" s="64">
        <v>2</v>
      </c>
      <c r="S41" s="64">
        <v>3</v>
      </c>
      <c r="T41" s="64">
        <v>3</v>
      </c>
      <c r="U41" s="64">
        <v>2</v>
      </c>
      <c r="V41" s="64">
        <v>2</v>
      </c>
      <c r="W41" s="64">
        <v>3</v>
      </c>
      <c r="X41" s="64">
        <v>3</v>
      </c>
      <c r="Y41" s="64">
        <v>3</v>
      </c>
      <c r="Z41" s="64">
        <v>2</v>
      </c>
      <c r="AA41" s="64">
        <v>3</v>
      </c>
      <c r="AB41" s="64">
        <v>3</v>
      </c>
      <c r="AC41" s="64">
        <v>2</v>
      </c>
      <c r="AD41" s="64">
        <v>1</v>
      </c>
      <c r="AE41" s="64">
        <v>1</v>
      </c>
      <c r="AF41" s="64"/>
      <c r="AG41" s="64">
        <v>2</v>
      </c>
      <c r="AH41" s="64">
        <v>3</v>
      </c>
      <c r="AI41" s="64">
        <v>3</v>
      </c>
      <c r="AJ41" s="64">
        <v>3</v>
      </c>
      <c r="AK41" s="64">
        <v>3</v>
      </c>
      <c r="AL41" s="64">
        <v>3</v>
      </c>
      <c r="AM41" s="70">
        <f>SUM(C41:AL41)</f>
        <v>88</v>
      </c>
      <c r="AN41" s="71">
        <f>AM41/108*100</f>
        <v>81.481481481481481</v>
      </c>
      <c r="AO41" s="70" t="str">
        <f>IF(AN41&lt;39,"SR",IF(AN41&lt;55,"R",IF(AN41&lt;65,"S",IF(AN41&lt;79,"T","ST"))))</f>
        <v>ST</v>
      </c>
    </row>
    <row r="42" spans="1:41" x14ac:dyDescent="0.2">
      <c r="A42" s="63">
        <v>2</v>
      </c>
      <c r="B42" s="74">
        <v>2</v>
      </c>
      <c r="C42" s="64">
        <v>3</v>
      </c>
      <c r="D42" s="64">
        <v>2</v>
      </c>
      <c r="E42" s="64">
        <v>3</v>
      </c>
      <c r="F42" s="64">
        <v>3</v>
      </c>
      <c r="G42" s="64">
        <v>3</v>
      </c>
      <c r="H42" s="64">
        <v>3</v>
      </c>
      <c r="I42" s="64">
        <v>3</v>
      </c>
      <c r="J42" s="64">
        <v>3</v>
      </c>
      <c r="K42" s="64">
        <v>3</v>
      </c>
      <c r="L42" s="64">
        <v>2</v>
      </c>
      <c r="M42" s="64">
        <v>1</v>
      </c>
      <c r="N42" s="64">
        <v>2</v>
      </c>
      <c r="O42" s="64">
        <v>3</v>
      </c>
      <c r="P42" s="64">
        <v>3</v>
      </c>
      <c r="Q42" s="64">
        <v>3</v>
      </c>
      <c r="R42" s="64">
        <v>2</v>
      </c>
      <c r="S42" s="64">
        <v>3</v>
      </c>
      <c r="T42" s="64">
        <v>2</v>
      </c>
      <c r="U42" s="64">
        <v>2</v>
      </c>
      <c r="V42" s="64">
        <v>2</v>
      </c>
      <c r="W42" s="64">
        <v>2</v>
      </c>
      <c r="X42" s="64">
        <v>3</v>
      </c>
      <c r="Y42" s="64">
        <v>3</v>
      </c>
      <c r="Z42" s="64">
        <v>1</v>
      </c>
      <c r="AA42" s="64">
        <v>3</v>
      </c>
      <c r="AB42" s="64">
        <v>3</v>
      </c>
      <c r="AC42" s="64">
        <v>2</v>
      </c>
      <c r="AD42" s="64">
        <v>1</v>
      </c>
      <c r="AE42" s="64">
        <v>1</v>
      </c>
      <c r="AF42" s="64"/>
      <c r="AG42" s="64">
        <v>2</v>
      </c>
      <c r="AH42" s="64">
        <v>3</v>
      </c>
      <c r="AI42" s="64">
        <v>3</v>
      </c>
      <c r="AJ42" s="64">
        <v>2</v>
      </c>
      <c r="AK42" s="64">
        <v>3</v>
      </c>
      <c r="AL42" s="64">
        <v>3</v>
      </c>
      <c r="AM42" s="70">
        <f t="shared" ref="AM42:AM46" si="21">SUM(C42:AL42)</f>
        <v>86</v>
      </c>
      <c r="AN42" s="71">
        <f t="shared" ref="AN42:AN46" si="22">AM42/108*100</f>
        <v>79.629629629629633</v>
      </c>
      <c r="AO42" s="70" t="str">
        <f t="shared" ref="AO42:AO46" si="23">IF(AN42&lt;39,"SR",IF(AN42&lt;55,"R",IF(AN42&lt;65,"S",IF(AN42&lt;79,"T","ST"))))</f>
        <v>ST</v>
      </c>
    </row>
    <row r="43" spans="1:41" x14ac:dyDescent="0.2">
      <c r="A43" s="63">
        <v>3</v>
      </c>
      <c r="B43" s="70">
        <v>3</v>
      </c>
      <c r="C43" s="64">
        <v>3</v>
      </c>
      <c r="D43" s="64">
        <v>2</v>
      </c>
      <c r="E43" s="64">
        <v>3</v>
      </c>
      <c r="F43" s="64">
        <v>3</v>
      </c>
      <c r="G43" s="64">
        <v>3</v>
      </c>
      <c r="H43" s="64">
        <v>2</v>
      </c>
      <c r="I43" s="64">
        <v>3</v>
      </c>
      <c r="J43" s="64">
        <v>3</v>
      </c>
      <c r="K43" s="64">
        <v>3</v>
      </c>
      <c r="L43" s="64">
        <v>2</v>
      </c>
      <c r="M43" s="64">
        <v>2</v>
      </c>
      <c r="N43" s="64">
        <v>2</v>
      </c>
      <c r="O43" s="64">
        <v>3</v>
      </c>
      <c r="P43" s="64">
        <v>3</v>
      </c>
      <c r="Q43" s="64">
        <v>2</v>
      </c>
      <c r="R43" s="64">
        <v>2</v>
      </c>
      <c r="S43" s="64">
        <v>2</v>
      </c>
      <c r="T43" s="64">
        <v>2</v>
      </c>
      <c r="U43" s="64">
        <v>2</v>
      </c>
      <c r="V43" s="64">
        <v>2</v>
      </c>
      <c r="W43" s="64">
        <v>2</v>
      </c>
      <c r="X43" s="64">
        <v>3</v>
      </c>
      <c r="Y43" s="64">
        <v>2</v>
      </c>
      <c r="Z43" s="64">
        <v>1</v>
      </c>
      <c r="AA43" s="64">
        <v>3</v>
      </c>
      <c r="AB43" s="64">
        <v>3</v>
      </c>
      <c r="AC43" s="64">
        <v>2</v>
      </c>
      <c r="AD43" s="64">
        <v>1</v>
      </c>
      <c r="AE43" s="64">
        <v>1</v>
      </c>
      <c r="AF43" s="64"/>
      <c r="AG43" s="64">
        <v>2</v>
      </c>
      <c r="AH43" s="64">
        <v>3</v>
      </c>
      <c r="AI43" s="64">
        <v>3</v>
      </c>
      <c r="AJ43" s="64">
        <v>2</v>
      </c>
      <c r="AK43" s="64">
        <v>2</v>
      </c>
      <c r="AL43" s="64">
        <v>3</v>
      </c>
      <c r="AM43" s="70">
        <f t="shared" si="21"/>
        <v>82</v>
      </c>
      <c r="AN43" s="71">
        <f t="shared" si="22"/>
        <v>75.925925925925924</v>
      </c>
      <c r="AO43" s="70" t="str">
        <f t="shared" si="23"/>
        <v>T</v>
      </c>
    </row>
    <row r="44" spans="1:41" x14ac:dyDescent="0.2">
      <c r="A44" s="63">
        <v>4</v>
      </c>
      <c r="B44" s="69">
        <v>4</v>
      </c>
      <c r="C44" s="64">
        <v>2</v>
      </c>
      <c r="D44" s="64">
        <v>2</v>
      </c>
      <c r="E44" s="64">
        <v>2</v>
      </c>
      <c r="F44" s="64">
        <v>2</v>
      </c>
      <c r="G44" s="64">
        <v>3</v>
      </c>
      <c r="H44" s="64">
        <v>2</v>
      </c>
      <c r="I44" s="64">
        <v>2</v>
      </c>
      <c r="J44" s="64">
        <v>2</v>
      </c>
      <c r="K44" s="64">
        <v>2</v>
      </c>
      <c r="L44" s="64">
        <v>2</v>
      </c>
      <c r="M44" s="64">
        <v>2</v>
      </c>
      <c r="N44" s="64">
        <v>2</v>
      </c>
      <c r="O44" s="64">
        <v>2</v>
      </c>
      <c r="P44" s="64">
        <v>2</v>
      </c>
      <c r="Q44" s="64">
        <v>3</v>
      </c>
      <c r="R44" s="64">
        <v>2</v>
      </c>
      <c r="S44" s="64">
        <v>2</v>
      </c>
      <c r="T44" s="64">
        <v>3</v>
      </c>
      <c r="U44" s="64">
        <v>2</v>
      </c>
      <c r="V44" s="64">
        <v>2</v>
      </c>
      <c r="W44" s="64">
        <v>3</v>
      </c>
      <c r="X44" s="64">
        <v>3</v>
      </c>
      <c r="Y44" s="64">
        <v>2</v>
      </c>
      <c r="Z44" s="64">
        <v>2</v>
      </c>
      <c r="AA44" s="64">
        <v>2</v>
      </c>
      <c r="AB44" s="64">
        <v>3</v>
      </c>
      <c r="AC44" s="64">
        <v>2</v>
      </c>
      <c r="AD44" s="64">
        <v>1</v>
      </c>
      <c r="AE44" s="64">
        <v>1</v>
      </c>
      <c r="AF44" s="64"/>
      <c r="AG44" s="64">
        <v>2</v>
      </c>
      <c r="AH44" s="64">
        <v>2</v>
      </c>
      <c r="AI44" s="64">
        <v>2</v>
      </c>
      <c r="AJ44" s="64">
        <v>2</v>
      </c>
      <c r="AK44" s="64">
        <v>2</v>
      </c>
      <c r="AL44" s="64">
        <v>2</v>
      </c>
      <c r="AM44" s="70">
        <f t="shared" si="21"/>
        <v>74</v>
      </c>
      <c r="AN44" s="71">
        <f t="shared" si="22"/>
        <v>68.518518518518519</v>
      </c>
      <c r="AO44" s="70" t="str">
        <f t="shared" si="23"/>
        <v>T</v>
      </c>
    </row>
    <row r="45" spans="1:41" x14ac:dyDescent="0.2">
      <c r="A45" s="63">
        <v>5</v>
      </c>
      <c r="B45" s="70">
        <v>5</v>
      </c>
      <c r="C45" s="64">
        <v>3</v>
      </c>
      <c r="D45" s="64">
        <v>2</v>
      </c>
      <c r="E45" s="64">
        <v>3</v>
      </c>
      <c r="F45" s="64">
        <v>3</v>
      </c>
      <c r="G45" s="64">
        <v>3</v>
      </c>
      <c r="H45" s="64">
        <v>3</v>
      </c>
      <c r="I45" s="64">
        <v>3</v>
      </c>
      <c r="J45" s="64">
        <v>3</v>
      </c>
      <c r="K45" s="64">
        <v>2</v>
      </c>
      <c r="L45" s="64">
        <v>2</v>
      </c>
      <c r="M45" s="64">
        <v>2</v>
      </c>
      <c r="N45" s="64">
        <v>2</v>
      </c>
      <c r="O45" s="64">
        <v>2</v>
      </c>
      <c r="P45" s="64">
        <v>2</v>
      </c>
      <c r="Q45" s="64">
        <v>2</v>
      </c>
      <c r="R45" s="64">
        <v>1</v>
      </c>
      <c r="S45" s="64">
        <v>2</v>
      </c>
      <c r="T45" s="64">
        <v>2</v>
      </c>
      <c r="U45" s="64">
        <v>2</v>
      </c>
      <c r="V45" s="64">
        <v>2</v>
      </c>
      <c r="W45" s="64">
        <v>2</v>
      </c>
      <c r="X45" s="64">
        <v>2</v>
      </c>
      <c r="Y45" s="64">
        <v>2</v>
      </c>
      <c r="Z45" s="64">
        <v>2</v>
      </c>
      <c r="AA45" s="64">
        <v>3</v>
      </c>
      <c r="AB45" s="64">
        <v>3</v>
      </c>
      <c r="AC45" s="64">
        <v>2</v>
      </c>
      <c r="AD45" s="64">
        <v>1</v>
      </c>
      <c r="AE45" s="64">
        <v>1</v>
      </c>
      <c r="AF45" s="64"/>
      <c r="AG45" s="64">
        <v>2</v>
      </c>
      <c r="AH45" s="64">
        <v>2</v>
      </c>
      <c r="AI45" s="64">
        <v>2</v>
      </c>
      <c r="AJ45" s="64">
        <v>2</v>
      </c>
      <c r="AK45" s="64">
        <v>2</v>
      </c>
      <c r="AL45" s="64">
        <v>2</v>
      </c>
      <c r="AM45" s="70">
        <f t="shared" si="21"/>
        <v>76</v>
      </c>
      <c r="AN45" s="71">
        <f t="shared" si="22"/>
        <v>70.370370370370367</v>
      </c>
      <c r="AO45" s="70" t="str">
        <f t="shared" si="23"/>
        <v>T</v>
      </c>
    </row>
    <row r="46" spans="1:41" x14ac:dyDescent="0.2">
      <c r="A46" s="63">
        <v>6</v>
      </c>
      <c r="B46" s="70">
        <v>6</v>
      </c>
      <c r="C46" s="64">
        <v>3</v>
      </c>
      <c r="D46" s="64">
        <v>2</v>
      </c>
      <c r="E46" s="64">
        <v>3</v>
      </c>
      <c r="F46" s="64">
        <v>3</v>
      </c>
      <c r="G46" s="64">
        <v>3</v>
      </c>
      <c r="H46" s="64">
        <v>3</v>
      </c>
      <c r="I46" s="64">
        <v>3</v>
      </c>
      <c r="J46" s="64">
        <v>3</v>
      </c>
      <c r="K46" s="64">
        <v>3</v>
      </c>
      <c r="L46" s="64">
        <v>2</v>
      </c>
      <c r="M46" s="64">
        <v>1</v>
      </c>
      <c r="N46" s="64">
        <v>2</v>
      </c>
      <c r="O46" s="64">
        <v>3</v>
      </c>
      <c r="P46" s="64">
        <v>3</v>
      </c>
      <c r="Q46" s="64">
        <v>2</v>
      </c>
      <c r="R46" s="64">
        <v>2</v>
      </c>
      <c r="S46" s="64">
        <v>3</v>
      </c>
      <c r="T46" s="64">
        <v>3</v>
      </c>
      <c r="U46" s="64">
        <v>2</v>
      </c>
      <c r="V46" s="64">
        <v>2</v>
      </c>
      <c r="W46" s="64">
        <v>3</v>
      </c>
      <c r="X46" s="64">
        <v>3</v>
      </c>
      <c r="Y46" s="64">
        <v>3</v>
      </c>
      <c r="Z46" s="64">
        <v>2</v>
      </c>
      <c r="AA46" s="64">
        <v>3</v>
      </c>
      <c r="AB46" s="64">
        <v>3</v>
      </c>
      <c r="AC46" s="64">
        <v>2</v>
      </c>
      <c r="AD46" s="64">
        <v>1</v>
      </c>
      <c r="AE46" s="64">
        <v>1</v>
      </c>
      <c r="AF46" s="64"/>
      <c r="AG46" s="64">
        <v>2</v>
      </c>
      <c r="AH46" s="64">
        <v>3</v>
      </c>
      <c r="AI46" s="64">
        <v>3</v>
      </c>
      <c r="AJ46" s="64">
        <v>3</v>
      </c>
      <c r="AK46" s="64">
        <v>3</v>
      </c>
      <c r="AL46" s="64">
        <v>3</v>
      </c>
      <c r="AM46" s="70">
        <f t="shared" si="21"/>
        <v>89</v>
      </c>
      <c r="AN46" s="71">
        <f t="shared" si="22"/>
        <v>82.407407407407405</v>
      </c>
      <c r="AO46" s="70" t="str">
        <f t="shared" si="23"/>
        <v>ST</v>
      </c>
    </row>
    <row r="47" spans="1:41" x14ac:dyDescent="0.2">
      <c r="A47" s="64"/>
      <c r="B47" s="64" t="s">
        <v>537</v>
      </c>
      <c r="C47" s="64">
        <f>SUM(C41:C46)</f>
        <v>16</v>
      </c>
      <c r="D47" s="64">
        <f t="shared" ref="D47:AL47" si="24">SUM(D41:D46)</f>
        <v>12</v>
      </c>
      <c r="E47" s="64">
        <f t="shared" si="24"/>
        <v>17</v>
      </c>
      <c r="F47" s="64">
        <f t="shared" si="24"/>
        <v>17</v>
      </c>
      <c r="G47" s="64">
        <f t="shared" si="24"/>
        <v>18</v>
      </c>
      <c r="H47" s="64">
        <f t="shared" si="24"/>
        <v>15</v>
      </c>
      <c r="I47" s="64">
        <f t="shared" si="24"/>
        <v>17</v>
      </c>
      <c r="J47" s="64">
        <f t="shared" si="24"/>
        <v>17</v>
      </c>
      <c r="K47" s="64">
        <f t="shared" si="24"/>
        <v>16</v>
      </c>
      <c r="L47" s="64">
        <f t="shared" si="24"/>
        <v>12</v>
      </c>
      <c r="M47" s="64">
        <f t="shared" si="24"/>
        <v>10</v>
      </c>
      <c r="N47" s="64">
        <f t="shared" si="24"/>
        <v>12</v>
      </c>
      <c r="O47" s="64">
        <f t="shared" si="24"/>
        <v>16</v>
      </c>
      <c r="P47" s="64">
        <f t="shared" si="24"/>
        <v>16</v>
      </c>
      <c r="Q47" s="64">
        <f t="shared" si="24"/>
        <v>14</v>
      </c>
      <c r="R47" s="64">
        <f t="shared" si="24"/>
        <v>11</v>
      </c>
      <c r="S47" s="64">
        <f t="shared" si="24"/>
        <v>15</v>
      </c>
      <c r="T47" s="64">
        <f t="shared" si="24"/>
        <v>15</v>
      </c>
      <c r="U47" s="64">
        <f t="shared" si="24"/>
        <v>12</v>
      </c>
      <c r="V47" s="64">
        <f t="shared" si="24"/>
        <v>12</v>
      </c>
      <c r="W47" s="64">
        <f t="shared" si="24"/>
        <v>15</v>
      </c>
      <c r="X47" s="64">
        <f t="shared" si="24"/>
        <v>17</v>
      </c>
      <c r="Y47" s="64">
        <f t="shared" si="24"/>
        <v>15</v>
      </c>
      <c r="Z47" s="64">
        <f t="shared" si="24"/>
        <v>10</v>
      </c>
      <c r="AA47" s="64">
        <f t="shared" si="24"/>
        <v>17</v>
      </c>
      <c r="AB47" s="64">
        <f t="shared" si="24"/>
        <v>18</v>
      </c>
      <c r="AC47" s="64">
        <f t="shared" si="24"/>
        <v>12</v>
      </c>
      <c r="AD47" s="64">
        <f t="shared" si="24"/>
        <v>6</v>
      </c>
      <c r="AE47" s="64">
        <f t="shared" si="24"/>
        <v>6</v>
      </c>
      <c r="AF47" s="64"/>
      <c r="AG47" s="64">
        <f t="shared" si="24"/>
        <v>12</v>
      </c>
      <c r="AH47" s="64">
        <f t="shared" si="24"/>
        <v>16</v>
      </c>
      <c r="AI47" s="64">
        <f t="shared" si="24"/>
        <v>16</v>
      </c>
      <c r="AJ47" s="64">
        <f t="shared" si="24"/>
        <v>14</v>
      </c>
      <c r="AK47" s="64">
        <f t="shared" si="24"/>
        <v>15</v>
      </c>
      <c r="AL47" s="64">
        <f t="shared" si="24"/>
        <v>16</v>
      </c>
      <c r="AO47" s="65"/>
    </row>
    <row r="48" spans="1:41" x14ac:dyDescent="0.2">
      <c r="A48" s="64"/>
      <c r="B48" s="64" t="s">
        <v>542</v>
      </c>
      <c r="C48" s="64">
        <f>C47/18*100</f>
        <v>88.888888888888886</v>
      </c>
      <c r="D48" s="64">
        <f t="shared" ref="D48:AL48" si="25">D47/18*100</f>
        <v>66.666666666666657</v>
      </c>
      <c r="E48" s="64">
        <f t="shared" si="25"/>
        <v>94.444444444444443</v>
      </c>
      <c r="F48" s="64">
        <f t="shared" si="25"/>
        <v>94.444444444444443</v>
      </c>
      <c r="G48" s="64">
        <f t="shared" si="25"/>
        <v>100</v>
      </c>
      <c r="H48" s="64">
        <f t="shared" si="25"/>
        <v>83.333333333333343</v>
      </c>
      <c r="I48" s="64">
        <f t="shared" si="25"/>
        <v>94.444444444444443</v>
      </c>
      <c r="J48" s="64">
        <f t="shared" si="25"/>
        <v>94.444444444444443</v>
      </c>
      <c r="K48" s="64">
        <f t="shared" si="25"/>
        <v>88.888888888888886</v>
      </c>
      <c r="L48" s="64">
        <f t="shared" si="25"/>
        <v>66.666666666666657</v>
      </c>
      <c r="M48" s="64">
        <f t="shared" si="25"/>
        <v>55.555555555555557</v>
      </c>
      <c r="N48" s="64">
        <f t="shared" si="25"/>
        <v>66.666666666666657</v>
      </c>
      <c r="O48" s="64">
        <f t="shared" si="25"/>
        <v>88.888888888888886</v>
      </c>
      <c r="P48" s="64">
        <f t="shared" si="25"/>
        <v>88.888888888888886</v>
      </c>
      <c r="Q48" s="64">
        <f t="shared" si="25"/>
        <v>77.777777777777786</v>
      </c>
      <c r="R48" s="64">
        <f t="shared" si="25"/>
        <v>61.111111111111114</v>
      </c>
      <c r="S48" s="64">
        <f t="shared" si="25"/>
        <v>83.333333333333343</v>
      </c>
      <c r="T48" s="64">
        <f t="shared" si="25"/>
        <v>83.333333333333343</v>
      </c>
      <c r="U48" s="64">
        <f t="shared" si="25"/>
        <v>66.666666666666657</v>
      </c>
      <c r="V48" s="64">
        <f t="shared" si="25"/>
        <v>66.666666666666657</v>
      </c>
      <c r="W48" s="64">
        <f t="shared" si="25"/>
        <v>83.333333333333343</v>
      </c>
      <c r="X48" s="64">
        <f t="shared" si="25"/>
        <v>94.444444444444443</v>
      </c>
      <c r="Y48" s="64">
        <f t="shared" si="25"/>
        <v>83.333333333333343</v>
      </c>
      <c r="Z48" s="64">
        <f t="shared" si="25"/>
        <v>55.555555555555557</v>
      </c>
      <c r="AA48" s="64">
        <f t="shared" si="25"/>
        <v>94.444444444444443</v>
      </c>
      <c r="AB48" s="64">
        <f t="shared" si="25"/>
        <v>100</v>
      </c>
      <c r="AC48" s="64">
        <f t="shared" si="25"/>
        <v>66.666666666666657</v>
      </c>
      <c r="AD48" s="64">
        <f t="shared" si="25"/>
        <v>33.333333333333329</v>
      </c>
      <c r="AE48" s="64">
        <f t="shared" si="25"/>
        <v>33.333333333333329</v>
      </c>
      <c r="AF48" s="64"/>
      <c r="AG48" s="64">
        <f t="shared" si="25"/>
        <v>66.666666666666657</v>
      </c>
      <c r="AH48" s="64">
        <f t="shared" si="25"/>
        <v>88.888888888888886</v>
      </c>
      <c r="AI48" s="64">
        <f t="shared" si="25"/>
        <v>88.888888888888886</v>
      </c>
      <c r="AJ48" s="64">
        <f t="shared" si="25"/>
        <v>77.777777777777786</v>
      </c>
      <c r="AK48" s="64">
        <f t="shared" si="25"/>
        <v>83.333333333333343</v>
      </c>
      <c r="AL48" s="64">
        <f t="shared" si="25"/>
        <v>88.888888888888886</v>
      </c>
      <c r="AO48" s="65"/>
    </row>
    <row r="49" spans="1:41" x14ac:dyDescent="0.2">
      <c r="AO49" s="65"/>
    </row>
    <row r="50" spans="1:41" x14ac:dyDescent="0.2">
      <c r="A50" s="174" t="s">
        <v>125</v>
      </c>
      <c r="B50" s="63" t="s">
        <v>539</v>
      </c>
      <c r="C50" s="173" t="s">
        <v>521</v>
      </c>
      <c r="D50" s="173"/>
      <c r="E50" s="173"/>
      <c r="F50" s="173"/>
      <c r="G50" s="173"/>
      <c r="H50" s="173"/>
      <c r="I50" s="173" t="s">
        <v>522</v>
      </c>
      <c r="J50" s="173"/>
      <c r="K50" s="173"/>
      <c r="L50" s="173"/>
      <c r="M50" s="173"/>
      <c r="N50" s="173"/>
      <c r="O50" s="173" t="s">
        <v>523</v>
      </c>
      <c r="P50" s="173"/>
      <c r="Q50" s="173"/>
      <c r="R50" s="173"/>
      <c r="S50" s="173"/>
      <c r="T50" s="173"/>
      <c r="U50" s="173" t="s">
        <v>524</v>
      </c>
      <c r="V50" s="173"/>
      <c r="W50" s="173"/>
      <c r="X50" s="173"/>
      <c r="Y50" s="173"/>
      <c r="Z50" s="173"/>
      <c r="AA50" s="173" t="s">
        <v>525</v>
      </c>
      <c r="AB50" s="173"/>
      <c r="AC50" s="173"/>
      <c r="AD50" s="173"/>
      <c r="AE50" s="173"/>
      <c r="AF50" s="173"/>
      <c r="AG50" s="173" t="s">
        <v>526</v>
      </c>
      <c r="AH50" s="173"/>
      <c r="AI50" s="173"/>
      <c r="AJ50" s="173"/>
      <c r="AK50" s="173"/>
      <c r="AL50" s="173"/>
      <c r="AM50" s="169" t="s">
        <v>527</v>
      </c>
      <c r="AN50" s="169" t="s">
        <v>528</v>
      </c>
      <c r="AO50" s="170" t="s">
        <v>151</v>
      </c>
    </row>
    <row r="51" spans="1:41" x14ac:dyDescent="0.2">
      <c r="A51" s="175"/>
      <c r="B51" s="171" t="s">
        <v>1</v>
      </c>
      <c r="C51" s="173" t="s">
        <v>529</v>
      </c>
      <c r="D51" s="173"/>
      <c r="E51" s="173"/>
      <c r="F51" s="173"/>
      <c r="G51" s="173"/>
      <c r="H51" s="173"/>
      <c r="I51" s="173" t="s">
        <v>529</v>
      </c>
      <c r="J51" s="173"/>
      <c r="K51" s="173"/>
      <c r="L51" s="173"/>
      <c r="M51" s="173"/>
      <c r="N51" s="173"/>
      <c r="O51" s="173" t="s">
        <v>529</v>
      </c>
      <c r="P51" s="173"/>
      <c r="Q51" s="173"/>
      <c r="R51" s="173"/>
      <c r="S51" s="173"/>
      <c r="T51" s="173"/>
      <c r="U51" s="173" t="s">
        <v>529</v>
      </c>
      <c r="V51" s="173"/>
      <c r="W51" s="173"/>
      <c r="X51" s="173"/>
      <c r="Y51" s="173"/>
      <c r="Z51" s="173"/>
      <c r="AA51" s="173" t="s">
        <v>529</v>
      </c>
      <c r="AB51" s="173"/>
      <c r="AC51" s="173"/>
      <c r="AD51" s="173"/>
      <c r="AE51" s="173"/>
      <c r="AF51" s="173"/>
      <c r="AG51" s="173" t="s">
        <v>529</v>
      </c>
      <c r="AH51" s="173"/>
      <c r="AI51" s="173"/>
      <c r="AJ51" s="173"/>
      <c r="AK51" s="173"/>
      <c r="AL51" s="173"/>
      <c r="AM51" s="169"/>
      <c r="AN51" s="169"/>
      <c r="AO51" s="170"/>
    </row>
    <row r="52" spans="1:41" x14ac:dyDescent="0.2">
      <c r="A52" s="176"/>
      <c r="B52" s="172"/>
      <c r="C52" s="64" t="s">
        <v>388</v>
      </c>
      <c r="D52" s="64" t="s">
        <v>368</v>
      </c>
      <c r="E52" s="64" t="s">
        <v>421</v>
      </c>
      <c r="F52" s="64" t="s">
        <v>411</v>
      </c>
      <c r="G52" s="64" t="s">
        <v>378</v>
      </c>
      <c r="H52" s="64" t="s">
        <v>408</v>
      </c>
      <c r="I52" s="64" t="s">
        <v>356</v>
      </c>
      <c r="J52" s="64" t="s">
        <v>374</v>
      </c>
      <c r="K52" s="64" t="s">
        <v>382</v>
      </c>
      <c r="L52" s="64" t="s">
        <v>362</v>
      </c>
      <c r="M52" s="64" t="s">
        <v>386</v>
      </c>
      <c r="N52" s="64" t="s">
        <v>372</v>
      </c>
      <c r="O52" s="64" t="s">
        <v>354</v>
      </c>
      <c r="P52" s="64" t="s">
        <v>360</v>
      </c>
      <c r="Q52" s="64" t="s">
        <v>380</v>
      </c>
      <c r="R52" s="64" t="s">
        <v>400</v>
      </c>
      <c r="S52" s="64" t="s">
        <v>402</v>
      </c>
      <c r="T52" s="64" t="s">
        <v>417</v>
      </c>
      <c r="U52" s="64" t="s">
        <v>358</v>
      </c>
      <c r="V52" s="64" t="s">
        <v>376</v>
      </c>
      <c r="W52" s="64" t="s">
        <v>392</v>
      </c>
      <c r="X52" s="64" t="s">
        <v>398</v>
      </c>
      <c r="Y52" s="64" t="s">
        <v>406</v>
      </c>
      <c r="Z52" s="64" t="s">
        <v>415</v>
      </c>
      <c r="AA52" s="64" t="s">
        <v>366</v>
      </c>
      <c r="AB52" s="64" t="s">
        <v>404</v>
      </c>
      <c r="AC52" s="64" t="s">
        <v>364</v>
      </c>
      <c r="AD52" s="64" t="s">
        <v>390</v>
      </c>
      <c r="AE52" s="64" t="s">
        <v>394</v>
      </c>
      <c r="AF52" s="64"/>
      <c r="AG52" s="64" t="s">
        <v>384</v>
      </c>
      <c r="AH52" s="64" t="s">
        <v>419</v>
      </c>
      <c r="AI52" s="64" t="s">
        <v>370</v>
      </c>
      <c r="AJ52" s="64" t="s">
        <v>413</v>
      </c>
      <c r="AK52" s="64" t="s">
        <v>541</v>
      </c>
      <c r="AL52" s="64" t="s">
        <v>541</v>
      </c>
      <c r="AM52" s="169"/>
      <c r="AN52" s="169"/>
      <c r="AO52" s="170"/>
    </row>
    <row r="53" spans="1:41" x14ac:dyDescent="0.2">
      <c r="A53" s="63">
        <v>1</v>
      </c>
      <c r="B53" s="77">
        <v>1</v>
      </c>
      <c r="C53" s="64">
        <v>2</v>
      </c>
      <c r="D53" s="64">
        <v>2</v>
      </c>
      <c r="E53" s="64">
        <v>3</v>
      </c>
      <c r="F53" s="64">
        <v>3</v>
      </c>
      <c r="G53" s="64">
        <v>3</v>
      </c>
      <c r="H53" s="64">
        <v>2</v>
      </c>
      <c r="I53" s="64">
        <v>3</v>
      </c>
      <c r="J53" s="64">
        <v>3</v>
      </c>
      <c r="K53" s="64">
        <v>3</v>
      </c>
      <c r="L53" s="64">
        <v>2</v>
      </c>
      <c r="M53" s="64">
        <v>2</v>
      </c>
      <c r="N53" s="64">
        <v>2</v>
      </c>
      <c r="O53" s="64">
        <v>3</v>
      </c>
      <c r="P53" s="64">
        <v>3</v>
      </c>
      <c r="Q53" s="64">
        <v>2</v>
      </c>
      <c r="R53" s="64">
        <v>2</v>
      </c>
      <c r="S53" s="64">
        <v>3</v>
      </c>
      <c r="T53" s="64">
        <v>3</v>
      </c>
      <c r="U53" s="64">
        <v>2</v>
      </c>
      <c r="V53" s="64">
        <v>2</v>
      </c>
      <c r="W53" s="64">
        <v>2</v>
      </c>
      <c r="X53" s="64">
        <v>3</v>
      </c>
      <c r="Y53" s="64">
        <v>3</v>
      </c>
      <c r="Z53" s="64">
        <v>2</v>
      </c>
      <c r="AA53" s="64">
        <v>3</v>
      </c>
      <c r="AB53" s="64">
        <v>3</v>
      </c>
      <c r="AC53" s="64">
        <v>2</v>
      </c>
      <c r="AD53" s="64">
        <v>1</v>
      </c>
      <c r="AE53" s="64">
        <v>1</v>
      </c>
      <c r="AF53" s="64"/>
      <c r="AG53" s="64">
        <v>2</v>
      </c>
      <c r="AH53" s="64">
        <v>3</v>
      </c>
      <c r="AI53" s="64">
        <v>3</v>
      </c>
      <c r="AJ53" s="64">
        <v>2</v>
      </c>
      <c r="AK53" s="64">
        <v>3</v>
      </c>
      <c r="AL53" s="64">
        <v>3</v>
      </c>
      <c r="AM53" s="70">
        <f>SUM(C53:AL53)</f>
        <v>86</v>
      </c>
      <c r="AN53" s="71">
        <f>AM53/108*100</f>
        <v>79.629629629629633</v>
      </c>
      <c r="AO53" s="70" t="str">
        <f>IF(AN53&lt;39,"SR",IF(AN53&lt;55,"R",IF(AN53&lt;65,"S",IF(AN53&lt;79,"T","ST"))))</f>
        <v>ST</v>
      </c>
    </row>
    <row r="54" spans="1:41" x14ac:dyDescent="0.2">
      <c r="A54" s="63">
        <v>2</v>
      </c>
      <c r="B54" s="78">
        <v>2</v>
      </c>
      <c r="C54" s="64">
        <v>3</v>
      </c>
      <c r="D54" s="64">
        <v>2</v>
      </c>
      <c r="E54" s="64">
        <v>3</v>
      </c>
      <c r="F54" s="64">
        <v>3</v>
      </c>
      <c r="G54" s="64">
        <v>3</v>
      </c>
      <c r="H54" s="64">
        <v>3</v>
      </c>
      <c r="I54" s="64">
        <v>3</v>
      </c>
      <c r="J54" s="64">
        <v>3</v>
      </c>
      <c r="K54" s="64">
        <v>3</v>
      </c>
      <c r="L54" s="64">
        <v>2</v>
      </c>
      <c r="M54" s="64">
        <v>1</v>
      </c>
      <c r="N54" s="64">
        <v>3</v>
      </c>
      <c r="O54" s="64">
        <v>2</v>
      </c>
      <c r="P54" s="64">
        <v>2</v>
      </c>
      <c r="Q54" s="64">
        <v>3</v>
      </c>
      <c r="R54" s="64">
        <v>2</v>
      </c>
      <c r="S54" s="64">
        <v>3</v>
      </c>
      <c r="T54" s="64">
        <v>2</v>
      </c>
      <c r="U54" s="64">
        <v>2</v>
      </c>
      <c r="V54" s="64">
        <v>2</v>
      </c>
      <c r="W54" s="64">
        <v>2</v>
      </c>
      <c r="X54" s="64">
        <v>3</v>
      </c>
      <c r="Y54" s="64">
        <v>3</v>
      </c>
      <c r="Z54" s="64">
        <v>1</v>
      </c>
      <c r="AA54" s="64">
        <v>3</v>
      </c>
      <c r="AB54" s="64">
        <v>3</v>
      </c>
      <c r="AC54" s="64">
        <v>2</v>
      </c>
      <c r="AD54" s="64">
        <v>1</v>
      </c>
      <c r="AE54" s="64">
        <v>1</v>
      </c>
      <c r="AF54" s="64"/>
      <c r="AG54" s="64">
        <v>2</v>
      </c>
      <c r="AH54" s="64">
        <v>3</v>
      </c>
      <c r="AI54" s="64">
        <v>3</v>
      </c>
      <c r="AJ54" s="64">
        <v>2</v>
      </c>
      <c r="AK54" s="64">
        <v>3</v>
      </c>
      <c r="AL54" s="64">
        <v>3</v>
      </c>
      <c r="AM54" s="70">
        <f t="shared" ref="AM54:AM58" si="26">SUM(C54:AL54)</f>
        <v>85</v>
      </c>
      <c r="AN54" s="71">
        <f t="shared" ref="AN54:AN58" si="27">AM54/108*100</f>
        <v>78.703703703703709</v>
      </c>
      <c r="AO54" s="70" t="str">
        <f t="shared" ref="AO54:AO58" si="28">IF(AN54&lt;39,"SR",IF(AN54&lt;55,"R",IF(AN54&lt;65,"S",IF(AN54&lt;79,"T","ST"))))</f>
        <v>T</v>
      </c>
    </row>
    <row r="55" spans="1:41" x14ac:dyDescent="0.2">
      <c r="A55" s="63">
        <v>3</v>
      </c>
      <c r="B55" s="64">
        <v>3</v>
      </c>
      <c r="C55" s="64">
        <v>3</v>
      </c>
      <c r="D55" s="64">
        <v>2</v>
      </c>
      <c r="E55" s="64">
        <v>3</v>
      </c>
      <c r="F55" s="64">
        <v>3</v>
      </c>
      <c r="G55" s="64">
        <v>3</v>
      </c>
      <c r="H55" s="64">
        <v>2</v>
      </c>
      <c r="I55" s="64">
        <v>3</v>
      </c>
      <c r="J55" s="64">
        <v>3</v>
      </c>
      <c r="K55" s="64">
        <v>3</v>
      </c>
      <c r="L55" s="64">
        <v>2</v>
      </c>
      <c r="M55" s="64">
        <v>2</v>
      </c>
      <c r="N55" s="64">
        <v>2</v>
      </c>
      <c r="O55" s="64">
        <v>3</v>
      </c>
      <c r="P55" s="64">
        <v>2</v>
      </c>
      <c r="Q55" s="64">
        <v>2</v>
      </c>
      <c r="R55" s="64">
        <v>2</v>
      </c>
      <c r="S55" s="64">
        <v>2</v>
      </c>
      <c r="T55" s="64">
        <v>2</v>
      </c>
      <c r="U55" s="64">
        <v>2</v>
      </c>
      <c r="V55" s="64">
        <v>2</v>
      </c>
      <c r="W55" s="64">
        <v>3</v>
      </c>
      <c r="X55" s="64">
        <v>3</v>
      </c>
      <c r="Y55" s="64">
        <v>2</v>
      </c>
      <c r="Z55" s="64">
        <v>1</v>
      </c>
      <c r="AA55" s="64">
        <v>3</v>
      </c>
      <c r="AB55" s="64">
        <v>3</v>
      </c>
      <c r="AC55" s="64">
        <v>2</v>
      </c>
      <c r="AD55" s="64">
        <v>2</v>
      </c>
      <c r="AE55" s="64">
        <v>2</v>
      </c>
      <c r="AF55" s="64"/>
      <c r="AG55" s="64">
        <v>2</v>
      </c>
      <c r="AH55" s="64">
        <v>3</v>
      </c>
      <c r="AI55" s="64">
        <v>3</v>
      </c>
      <c r="AJ55" s="64">
        <v>3</v>
      </c>
      <c r="AK55" s="64">
        <v>2</v>
      </c>
      <c r="AL55" s="64">
        <v>3</v>
      </c>
      <c r="AM55" s="70">
        <f t="shared" si="26"/>
        <v>85</v>
      </c>
      <c r="AN55" s="71">
        <f t="shared" si="27"/>
        <v>78.703703703703709</v>
      </c>
      <c r="AO55" s="70" t="str">
        <f t="shared" si="28"/>
        <v>T</v>
      </c>
    </row>
    <row r="56" spans="1:41" x14ac:dyDescent="0.2">
      <c r="A56" s="63">
        <v>4</v>
      </c>
      <c r="B56" s="77">
        <v>4</v>
      </c>
      <c r="C56" s="64">
        <v>2</v>
      </c>
      <c r="D56" s="64">
        <v>2</v>
      </c>
      <c r="E56" s="64">
        <v>2</v>
      </c>
      <c r="F56" s="64">
        <v>2</v>
      </c>
      <c r="G56" s="64">
        <v>3</v>
      </c>
      <c r="H56" s="64">
        <v>3</v>
      </c>
      <c r="I56" s="64">
        <v>2</v>
      </c>
      <c r="J56" s="64">
        <v>2</v>
      </c>
      <c r="K56" s="64">
        <v>2</v>
      </c>
      <c r="L56" s="64">
        <v>2</v>
      </c>
      <c r="M56" s="64">
        <v>2</v>
      </c>
      <c r="N56" s="64">
        <v>2</v>
      </c>
      <c r="O56" s="64">
        <v>2</v>
      </c>
      <c r="P56" s="64">
        <v>2</v>
      </c>
      <c r="Q56" s="64">
        <v>3</v>
      </c>
      <c r="R56" s="64">
        <v>2</v>
      </c>
      <c r="S56" s="64">
        <v>2</v>
      </c>
      <c r="T56" s="64">
        <v>3</v>
      </c>
      <c r="U56" s="64">
        <v>2</v>
      </c>
      <c r="V56" s="64">
        <v>2</v>
      </c>
      <c r="W56" s="64">
        <v>3</v>
      </c>
      <c r="X56" s="64">
        <v>3</v>
      </c>
      <c r="Y56" s="64">
        <v>3</v>
      </c>
      <c r="Z56" s="64">
        <v>2</v>
      </c>
      <c r="AA56" s="64">
        <v>2</v>
      </c>
      <c r="AB56" s="64">
        <v>3</v>
      </c>
      <c r="AC56" s="64">
        <v>2</v>
      </c>
      <c r="AD56" s="64">
        <v>1</v>
      </c>
      <c r="AE56" s="64">
        <v>1</v>
      </c>
      <c r="AF56" s="64"/>
      <c r="AG56" s="64">
        <v>2</v>
      </c>
      <c r="AH56" s="64">
        <v>3</v>
      </c>
      <c r="AI56" s="64">
        <v>2</v>
      </c>
      <c r="AJ56" s="64">
        <v>2</v>
      </c>
      <c r="AK56" s="64">
        <v>3</v>
      </c>
      <c r="AL56" s="64">
        <v>2</v>
      </c>
      <c r="AM56" s="70">
        <f t="shared" si="26"/>
        <v>78</v>
      </c>
      <c r="AN56" s="71">
        <f t="shared" si="27"/>
        <v>72.222222222222214</v>
      </c>
      <c r="AO56" s="70" t="str">
        <f t="shared" si="28"/>
        <v>T</v>
      </c>
    </row>
    <row r="57" spans="1:41" x14ac:dyDescent="0.2">
      <c r="A57" s="63">
        <v>5</v>
      </c>
      <c r="B57" s="64">
        <v>5</v>
      </c>
      <c r="C57" s="64">
        <v>3</v>
      </c>
      <c r="D57" s="64">
        <v>2</v>
      </c>
      <c r="E57" s="64">
        <v>3</v>
      </c>
      <c r="F57" s="64">
        <v>3</v>
      </c>
      <c r="G57" s="64">
        <v>3</v>
      </c>
      <c r="H57" s="64">
        <v>3</v>
      </c>
      <c r="I57" s="64">
        <v>3</v>
      </c>
      <c r="J57" s="64">
        <v>3</v>
      </c>
      <c r="K57" s="64">
        <v>2</v>
      </c>
      <c r="L57" s="64">
        <v>2</v>
      </c>
      <c r="M57" s="64">
        <v>2</v>
      </c>
      <c r="N57" s="64">
        <v>2</v>
      </c>
      <c r="O57" s="64">
        <v>2</v>
      </c>
      <c r="P57" s="64">
        <v>2</v>
      </c>
      <c r="Q57" s="64">
        <v>2</v>
      </c>
      <c r="R57" s="64">
        <v>1</v>
      </c>
      <c r="S57" s="64">
        <v>2</v>
      </c>
      <c r="T57" s="64">
        <v>2</v>
      </c>
      <c r="U57" s="64">
        <v>2</v>
      </c>
      <c r="V57" s="64">
        <v>2</v>
      </c>
      <c r="W57" s="64">
        <v>2</v>
      </c>
      <c r="X57" s="64">
        <v>2</v>
      </c>
      <c r="Y57" s="64">
        <v>2</v>
      </c>
      <c r="Z57" s="64">
        <v>2</v>
      </c>
      <c r="AA57" s="64">
        <v>3</v>
      </c>
      <c r="AB57" s="64">
        <v>3</v>
      </c>
      <c r="AC57" s="64">
        <v>2</v>
      </c>
      <c r="AD57" s="64">
        <v>1</v>
      </c>
      <c r="AE57" s="64">
        <v>1</v>
      </c>
      <c r="AF57" s="64"/>
      <c r="AG57" s="64">
        <v>2</v>
      </c>
      <c r="AH57" s="64">
        <v>2</v>
      </c>
      <c r="AI57" s="64">
        <v>3</v>
      </c>
      <c r="AJ57" s="64">
        <v>2</v>
      </c>
      <c r="AK57" s="64">
        <v>3</v>
      </c>
      <c r="AL57" s="64">
        <v>3</v>
      </c>
      <c r="AM57" s="70">
        <f t="shared" si="26"/>
        <v>79</v>
      </c>
      <c r="AN57" s="71">
        <f t="shared" si="27"/>
        <v>73.148148148148152</v>
      </c>
      <c r="AO57" s="70" t="str">
        <f t="shared" si="28"/>
        <v>T</v>
      </c>
    </row>
    <row r="58" spans="1:41" x14ac:dyDescent="0.2">
      <c r="A58" s="63">
        <v>6</v>
      </c>
      <c r="B58" s="64">
        <v>6</v>
      </c>
      <c r="C58" s="64">
        <v>3</v>
      </c>
      <c r="D58" s="64">
        <v>2</v>
      </c>
      <c r="E58" s="64">
        <v>3</v>
      </c>
      <c r="F58" s="64">
        <v>3</v>
      </c>
      <c r="G58" s="64">
        <v>3</v>
      </c>
      <c r="H58" s="64">
        <v>3</v>
      </c>
      <c r="I58" s="64">
        <v>3</v>
      </c>
      <c r="J58" s="64">
        <v>3</v>
      </c>
      <c r="K58" s="64">
        <v>3</v>
      </c>
      <c r="L58" s="64">
        <v>2</v>
      </c>
      <c r="M58" s="64">
        <v>1</v>
      </c>
      <c r="N58" s="64">
        <v>3</v>
      </c>
      <c r="O58" s="64">
        <v>3</v>
      </c>
      <c r="P58" s="64">
        <v>3</v>
      </c>
      <c r="Q58" s="64">
        <v>3</v>
      </c>
      <c r="R58" s="64">
        <v>2</v>
      </c>
      <c r="S58" s="64">
        <v>3</v>
      </c>
      <c r="T58" s="64">
        <v>3</v>
      </c>
      <c r="U58" s="64">
        <v>2</v>
      </c>
      <c r="V58" s="64">
        <v>2</v>
      </c>
      <c r="W58" s="64">
        <v>2</v>
      </c>
      <c r="X58" s="64">
        <v>3</v>
      </c>
      <c r="Y58" s="64">
        <v>3</v>
      </c>
      <c r="Z58" s="64">
        <v>2</v>
      </c>
      <c r="AA58" s="64">
        <v>3</v>
      </c>
      <c r="AB58" s="64">
        <v>3</v>
      </c>
      <c r="AC58" s="64">
        <v>2</v>
      </c>
      <c r="AD58" s="64">
        <v>1</v>
      </c>
      <c r="AE58" s="64">
        <v>1</v>
      </c>
      <c r="AF58" s="64"/>
      <c r="AG58" s="64">
        <v>3</v>
      </c>
      <c r="AH58" s="64">
        <v>3</v>
      </c>
      <c r="AI58" s="64">
        <v>3</v>
      </c>
      <c r="AJ58" s="64">
        <v>2</v>
      </c>
      <c r="AK58" s="64">
        <v>3</v>
      </c>
      <c r="AL58" s="64">
        <v>3</v>
      </c>
      <c r="AM58" s="70">
        <f t="shared" si="26"/>
        <v>90</v>
      </c>
      <c r="AN58" s="71">
        <f t="shared" si="27"/>
        <v>83.333333333333343</v>
      </c>
      <c r="AO58" s="70" t="str">
        <f t="shared" si="28"/>
        <v>ST</v>
      </c>
    </row>
    <row r="59" spans="1:41" x14ac:dyDescent="0.2">
      <c r="A59" s="64"/>
      <c r="B59" s="64" t="s">
        <v>537</v>
      </c>
      <c r="C59" s="64">
        <f>SUM(C53:C58)</f>
        <v>16</v>
      </c>
      <c r="D59" s="64">
        <f t="shared" ref="D59:AL59" si="29">SUM(D53:D58)</f>
        <v>12</v>
      </c>
      <c r="E59" s="64">
        <f t="shared" si="29"/>
        <v>17</v>
      </c>
      <c r="F59" s="64">
        <f t="shared" si="29"/>
        <v>17</v>
      </c>
      <c r="G59" s="64">
        <f t="shared" si="29"/>
        <v>18</v>
      </c>
      <c r="H59" s="64">
        <f t="shared" si="29"/>
        <v>16</v>
      </c>
      <c r="I59" s="64">
        <f t="shared" si="29"/>
        <v>17</v>
      </c>
      <c r="J59" s="64">
        <f t="shared" si="29"/>
        <v>17</v>
      </c>
      <c r="K59" s="64">
        <f t="shared" si="29"/>
        <v>16</v>
      </c>
      <c r="L59" s="64">
        <f t="shared" si="29"/>
        <v>12</v>
      </c>
      <c r="M59" s="64">
        <f t="shared" si="29"/>
        <v>10</v>
      </c>
      <c r="N59" s="64">
        <f t="shared" si="29"/>
        <v>14</v>
      </c>
      <c r="O59" s="64">
        <f t="shared" si="29"/>
        <v>15</v>
      </c>
      <c r="P59" s="64">
        <f t="shared" si="29"/>
        <v>14</v>
      </c>
      <c r="Q59" s="64">
        <f t="shared" si="29"/>
        <v>15</v>
      </c>
      <c r="R59" s="64">
        <f t="shared" si="29"/>
        <v>11</v>
      </c>
      <c r="S59" s="64">
        <f t="shared" si="29"/>
        <v>15</v>
      </c>
      <c r="T59" s="64">
        <f t="shared" si="29"/>
        <v>15</v>
      </c>
      <c r="U59" s="64">
        <f t="shared" si="29"/>
        <v>12</v>
      </c>
      <c r="V59" s="64">
        <f t="shared" si="29"/>
        <v>12</v>
      </c>
      <c r="W59" s="64">
        <f t="shared" si="29"/>
        <v>14</v>
      </c>
      <c r="X59" s="64">
        <f t="shared" si="29"/>
        <v>17</v>
      </c>
      <c r="Y59" s="64">
        <f t="shared" si="29"/>
        <v>16</v>
      </c>
      <c r="Z59" s="64">
        <f t="shared" si="29"/>
        <v>10</v>
      </c>
      <c r="AA59" s="64">
        <f t="shared" si="29"/>
        <v>17</v>
      </c>
      <c r="AB59" s="64">
        <f t="shared" si="29"/>
        <v>18</v>
      </c>
      <c r="AC59" s="64">
        <f t="shared" si="29"/>
        <v>12</v>
      </c>
      <c r="AD59" s="64">
        <f t="shared" si="29"/>
        <v>7</v>
      </c>
      <c r="AE59" s="64">
        <f t="shared" si="29"/>
        <v>7</v>
      </c>
      <c r="AF59" s="64"/>
      <c r="AG59" s="64">
        <f t="shared" si="29"/>
        <v>13</v>
      </c>
      <c r="AH59" s="64">
        <f t="shared" si="29"/>
        <v>17</v>
      </c>
      <c r="AI59" s="64">
        <f t="shared" si="29"/>
        <v>17</v>
      </c>
      <c r="AJ59" s="64">
        <f t="shared" si="29"/>
        <v>13</v>
      </c>
      <c r="AK59" s="64">
        <f t="shared" si="29"/>
        <v>17</v>
      </c>
      <c r="AL59" s="64">
        <f t="shared" si="29"/>
        <v>17</v>
      </c>
      <c r="AO59" s="65"/>
    </row>
    <row r="60" spans="1:41" x14ac:dyDescent="0.2">
      <c r="A60" s="64"/>
      <c r="B60" s="64" t="s">
        <v>538</v>
      </c>
      <c r="C60" s="64">
        <f>C59/18*100</f>
        <v>88.888888888888886</v>
      </c>
      <c r="D60" s="64">
        <f t="shared" ref="D60:AL60" si="30">D59/18*100</f>
        <v>66.666666666666657</v>
      </c>
      <c r="E60" s="64">
        <f t="shared" si="30"/>
        <v>94.444444444444443</v>
      </c>
      <c r="F60" s="64">
        <f t="shared" si="30"/>
        <v>94.444444444444443</v>
      </c>
      <c r="G60" s="64">
        <f t="shared" si="30"/>
        <v>100</v>
      </c>
      <c r="H60" s="64">
        <f t="shared" si="30"/>
        <v>88.888888888888886</v>
      </c>
      <c r="I60" s="64">
        <f t="shared" si="30"/>
        <v>94.444444444444443</v>
      </c>
      <c r="J60" s="64">
        <f t="shared" si="30"/>
        <v>94.444444444444443</v>
      </c>
      <c r="K60" s="64">
        <f t="shared" si="30"/>
        <v>88.888888888888886</v>
      </c>
      <c r="L60" s="64">
        <f t="shared" si="30"/>
        <v>66.666666666666657</v>
      </c>
      <c r="M60" s="64">
        <f t="shared" si="30"/>
        <v>55.555555555555557</v>
      </c>
      <c r="N60" s="64">
        <f t="shared" si="30"/>
        <v>77.777777777777786</v>
      </c>
      <c r="O60" s="64">
        <f t="shared" si="30"/>
        <v>83.333333333333343</v>
      </c>
      <c r="P60" s="64">
        <f t="shared" si="30"/>
        <v>77.777777777777786</v>
      </c>
      <c r="Q60" s="64">
        <f t="shared" si="30"/>
        <v>83.333333333333343</v>
      </c>
      <c r="R60" s="64">
        <f t="shared" si="30"/>
        <v>61.111111111111114</v>
      </c>
      <c r="S60" s="64">
        <f t="shared" si="30"/>
        <v>83.333333333333343</v>
      </c>
      <c r="T60" s="64">
        <f t="shared" si="30"/>
        <v>83.333333333333343</v>
      </c>
      <c r="U60" s="64">
        <f t="shared" si="30"/>
        <v>66.666666666666657</v>
      </c>
      <c r="V60" s="64">
        <f t="shared" si="30"/>
        <v>66.666666666666657</v>
      </c>
      <c r="W60" s="64">
        <f t="shared" si="30"/>
        <v>77.777777777777786</v>
      </c>
      <c r="X60" s="64">
        <f t="shared" si="30"/>
        <v>94.444444444444443</v>
      </c>
      <c r="Y60" s="64">
        <f t="shared" si="30"/>
        <v>88.888888888888886</v>
      </c>
      <c r="Z60" s="64">
        <f t="shared" si="30"/>
        <v>55.555555555555557</v>
      </c>
      <c r="AA60" s="64">
        <f t="shared" si="30"/>
        <v>94.444444444444443</v>
      </c>
      <c r="AB60" s="64">
        <f t="shared" si="30"/>
        <v>100</v>
      </c>
      <c r="AC60" s="64">
        <f t="shared" si="30"/>
        <v>66.666666666666657</v>
      </c>
      <c r="AD60" s="64">
        <f t="shared" si="30"/>
        <v>38.888888888888893</v>
      </c>
      <c r="AE60" s="64">
        <f t="shared" si="30"/>
        <v>38.888888888888893</v>
      </c>
      <c r="AF60" s="64"/>
      <c r="AG60" s="64">
        <f t="shared" si="30"/>
        <v>72.222222222222214</v>
      </c>
      <c r="AH60" s="64">
        <f t="shared" si="30"/>
        <v>94.444444444444443</v>
      </c>
      <c r="AI60" s="64">
        <f t="shared" si="30"/>
        <v>94.444444444444443</v>
      </c>
      <c r="AJ60" s="64">
        <f t="shared" si="30"/>
        <v>72.222222222222214</v>
      </c>
      <c r="AK60" s="64">
        <f t="shared" si="30"/>
        <v>94.444444444444443</v>
      </c>
      <c r="AL60" s="64">
        <f t="shared" si="30"/>
        <v>94.444444444444443</v>
      </c>
      <c r="AO60" s="65"/>
    </row>
    <row r="61" spans="1:41" x14ac:dyDescent="0.2">
      <c r="AO61" s="65"/>
    </row>
    <row r="62" spans="1:41" x14ac:dyDescent="0.2">
      <c r="A62" s="170" t="s">
        <v>125</v>
      </c>
      <c r="B62" s="63" t="s">
        <v>540</v>
      </c>
      <c r="C62" s="173" t="s">
        <v>521</v>
      </c>
      <c r="D62" s="173"/>
      <c r="E62" s="173"/>
      <c r="F62" s="173"/>
      <c r="G62" s="173"/>
      <c r="H62" s="173"/>
      <c r="I62" s="173" t="s">
        <v>522</v>
      </c>
      <c r="J62" s="173"/>
      <c r="K62" s="173"/>
      <c r="L62" s="173"/>
      <c r="M62" s="173"/>
      <c r="N62" s="173"/>
      <c r="O62" s="173" t="s">
        <v>523</v>
      </c>
      <c r="P62" s="173"/>
      <c r="Q62" s="173"/>
      <c r="R62" s="173"/>
      <c r="S62" s="173"/>
      <c r="T62" s="173"/>
      <c r="U62" s="173" t="s">
        <v>524</v>
      </c>
      <c r="V62" s="173"/>
      <c r="W62" s="173"/>
      <c r="X62" s="173"/>
      <c r="Y62" s="173"/>
      <c r="Z62" s="173"/>
      <c r="AA62" s="173" t="s">
        <v>525</v>
      </c>
      <c r="AB62" s="173"/>
      <c r="AC62" s="173"/>
      <c r="AD62" s="173"/>
      <c r="AE62" s="173"/>
      <c r="AF62" s="173"/>
      <c r="AG62" s="173" t="s">
        <v>526</v>
      </c>
      <c r="AH62" s="173"/>
      <c r="AI62" s="173"/>
      <c r="AJ62" s="173"/>
      <c r="AK62" s="173"/>
      <c r="AL62" s="173"/>
      <c r="AM62" s="169" t="s">
        <v>527</v>
      </c>
      <c r="AN62" s="169" t="s">
        <v>528</v>
      </c>
      <c r="AO62" s="170" t="s">
        <v>151</v>
      </c>
    </row>
    <row r="63" spans="1:41" x14ac:dyDescent="0.2">
      <c r="A63" s="170"/>
      <c r="B63" s="169" t="s">
        <v>1</v>
      </c>
      <c r="C63" s="173" t="s">
        <v>529</v>
      </c>
      <c r="D63" s="173"/>
      <c r="E63" s="173"/>
      <c r="F63" s="173"/>
      <c r="G63" s="173"/>
      <c r="H63" s="173"/>
      <c r="I63" s="173" t="s">
        <v>529</v>
      </c>
      <c r="J63" s="173"/>
      <c r="K63" s="173"/>
      <c r="L63" s="173"/>
      <c r="M63" s="173"/>
      <c r="N63" s="173"/>
      <c r="O63" s="173" t="s">
        <v>529</v>
      </c>
      <c r="P63" s="173"/>
      <c r="Q63" s="173"/>
      <c r="R63" s="173"/>
      <c r="S63" s="173"/>
      <c r="T63" s="173"/>
      <c r="U63" s="173" t="s">
        <v>529</v>
      </c>
      <c r="V63" s="173"/>
      <c r="W63" s="173"/>
      <c r="X63" s="173"/>
      <c r="Y63" s="173"/>
      <c r="Z63" s="173"/>
      <c r="AA63" s="173" t="s">
        <v>529</v>
      </c>
      <c r="AB63" s="173"/>
      <c r="AC63" s="173"/>
      <c r="AD63" s="173"/>
      <c r="AE63" s="173"/>
      <c r="AF63" s="173"/>
      <c r="AG63" s="173" t="s">
        <v>529</v>
      </c>
      <c r="AH63" s="173"/>
      <c r="AI63" s="173"/>
      <c r="AJ63" s="173"/>
      <c r="AK63" s="173"/>
      <c r="AL63" s="173"/>
      <c r="AM63" s="169"/>
      <c r="AN63" s="169"/>
      <c r="AO63" s="170"/>
    </row>
    <row r="64" spans="1:41" x14ac:dyDescent="0.2">
      <c r="A64" s="170"/>
      <c r="B64" s="169"/>
      <c r="C64" s="64" t="s">
        <v>388</v>
      </c>
      <c r="D64" s="64" t="s">
        <v>368</v>
      </c>
      <c r="E64" s="64" t="s">
        <v>421</v>
      </c>
      <c r="F64" s="64" t="s">
        <v>411</v>
      </c>
      <c r="G64" s="64" t="s">
        <v>378</v>
      </c>
      <c r="H64" s="64" t="s">
        <v>378</v>
      </c>
      <c r="I64" s="64" t="s">
        <v>356</v>
      </c>
      <c r="J64" s="64" t="s">
        <v>374</v>
      </c>
      <c r="K64" s="64" t="s">
        <v>382</v>
      </c>
      <c r="L64" s="64" t="s">
        <v>362</v>
      </c>
      <c r="M64" s="64" t="s">
        <v>386</v>
      </c>
      <c r="N64" s="64" t="s">
        <v>372</v>
      </c>
      <c r="O64" s="64" t="s">
        <v>354</v>
      </c>
      <c r="P64" s="64" t="s">
        <v>360</v>
      </c>
      <c r="Q64" s="64" t="s">
        <v>380</v>
      </c>
      <c r="R64" s="64" t="s">
        <v>400</v>
      </c>
      <c r="S64" s="64" t="s">
        <v>402</v>
      </c>
      <c r="T64" s="64" t="s">
        <v>417</v>
      </c>
      <c r="U64" s="64" t="s">
        <v>358</v>
      </c>
      <c r="V64" s="64" t="s">
        <v>376</v>
      </c>
      <c r="W64" s="64" t="s">
        <v>392</v>
      </c>
      <c r="X64" s="64" t="s">
        <v>398</v>
      </c>
      <c r="Y64" s="64" t="s">
        <v>406</v>
      </c>
      <c r="Z64" s="64" t="s">
        <v>415</v>
      </c>
      <c r="AA64" s="64" t="s">
        <v>366</v>
      </c>
      <c r="AB64" s="64" t="s">
        <v>404</v>
      </c>
      <c r="AC64" s="64" t="s">
        <v>364</v>
      </c>
      <c r="AD64" s="64" t="s">
        <v>390</v>
      </c>
      <c r="AE64" s="64" t="s">
        <v>394</v>
      </c>
      <c r="AF64" s="64"/>
      <c r="AG64" s="64" t="s">
        <v>384</v>
      </c>
      <c r="AH64" s="64" t="s">
        <v>419</v>
      </c>
      <c r="AI64" s="64" t="s">
        <v>370</v>
      </c>
      <c r="AJ64" s="64" t="s">
        <v>413</v>
      </c>
      <c r="AK64" s="64" t="s">
        <v>541</v>
      </c>
      <c r="AL64" s="64" t="s">
        <v>541</v>
      </c>
      <c r="AM64" s="169"/>
      <c r="AN64" s="169"/>
      <c r="AO64" s="170"/>
    </row>
    <row r="65" spans="1:41" x14ac:dyDescent="0.2">
      <c r="A65" s="63">
        <v>1</v>
      </c>
      <c r="B65" s="69">
        <v>1</v>
      </c>
      <c r="C65" s="64">
        <v>2</v>
      </c>
      <c r="D65" s="64">
        <v>2</v>
      </c>
      <c r="E65" s="64">
        <v>3</v>
      </c>
      <c r="F65" s="64">
        <v>3</v>
      </c>
      <c r="G65" s="64">
        <v>3</v>
      </c>
      <c r="H65" s="64">
        <v>2</v>
      </c>
      <c r="I65" s="64">
        <v>3</v>
      </c>
      <c r="J65" s="64">
        <v>3</v>
      </c>
      <c r="K65" s="64">
        <v>3</v>
      </c>
      <c r="L65" s="64">
        <v>2</v>
      </c>
      <c r="M65" s="64">
        <v>2</v>
      </c>
      <c r="N65" s="64">
        <v>2</v>
      </c>
      <c r="O65" s="64">
        <v>3</v>
      </c>
      <c r="P65" s="64">
        <v>2</v>
      </c>
      <c r="Q65" s="64">
        <v>2</v>
      </c>
      <c r="R65" s="64">
        <v>2</v>
      </c>
      <c r="S65" s="64">
        <v>3</v>
      </c>
      <c r="T65" s="64">
        <v>2</v>
      </c>
      <c r="U65" s="64">
        <v>2</v>
      </c>
      <c r="V65" s="64">
        <v>2</v>
      </c>
      <c r="W65" s="64">
        <v>3</v>
      </c>
      <c r="X65" s="64">
        <v>3</v>
      </c>
      <c r="Y65" s="64">
        <v>3</v>
      </c>
      <c r="Z65" s="64">
        <v>2</v>
      </c>
      <c r="AA65" s="64">
        <v>3</v>
      </c>
      <c r="AB65" s="64">
        <v>3</v>
      </c>
      <c r="AC65" s="64">
        <v>2</v>
      </c>
      <c r="AD65" s="64">
        <v>1</v>
      </c>
      <c r="AE65" s="64">
        <v>1</v>
      </c>
      <c r="AF65" s="64"/>
      <c r="AG65" s="64">
        <v>2</v>
      </c>
      <c r="AH65" s="64">
        <v>3</v>
      </c>
      <c r="AI65" s="64">
        <v>3</v>
      </c>
      <c r="AJ65" s="64">
        <v>3</v>
      </c>
      <c r="AK65" s="64">
        <v>3</v>
      </c>
      <c r="AL65" s="64">
        <v>3</v>
      </c>
      <c r="AM65" s="70">
        <f>SUM(C65:AL65)</f>
        <v>86</v>
      </c>
      <c r="AN65" s="71">
        <f>AM65/108*100</f>
        <v>79.629629629629633</v>
      </c>
      <c r="AO65" s="70" t="str">
        <f>IF(AN65&lt;39,"SR",IF(AN65&lt;55,"R",IF(AN65&lt;65,"S",IF(AN65&lt;79,"T","ST"))))</f>
        <v>ST</v>
      </c>
    </row>
    <row r="66" spans="1:41" x14ac:dyDescent="0.2">
      <c r="A66" s="63">
        <v>2</v>
      </c>
      <c r="B66" s="74">
        <v>2</v>
      </c>
      <c r="C66" s="64">
        <v>3</v>
      </c>
      <c r="D66" s="64">
        <v>2</v>
      </c>
      <c r="E66" s="64">
        <v>3</v>
      </c>
      <c r="F66" s="64">
        <v>3</v>
      </c>
      <c r="G66" s="64">
        <v>3</v>
      </c>
      <c r="H66" s="64">
        <v>3</v>
      </c>
      <c r="I66" s="64">
        <v>3</v>
      </c>
      <c r="J66" s="64">
        <v>3</v>
      </c>
      <c r="K66" s="64">
        <v>3</v>
      </c>
      <c r="L66" s="64">
        <v>2</v>
      </c>
      <c r="M66" s="64">
        <v>1</v>
      </c>
      <c r="N66" s="64">
        <v>2</v>
      </c>
      <c r="O66" s="64">
        <v>3</v>
      </c>
      <c r="P66" s="64">
        <v>3</v>
      </c>
      <c r="Q66" s="64">
        <v>3</v>
      </c>
      <c r="R66" s="64">
        <v>2</v>
      </c>
      <c r="S66" s="64">
        <v>3</v>
      </c>
      <c r="T66" s="64">
        <v>2</v>
      </c>
      <c r="U66" s="64">
        <v>2</v>
      </c>
      <c r="V66" s="64">
        <v>2</v>
      </c>
      <c r="W66" s="64">
        <v>2</v>
      </c>
      <c r="X66" s="64">
        <v>3</v>
      </c>
      <c r="Y66" s="64">
        <v>3</v>
      </c>
      <c r="Z66" s="64">
        <v>1</v>
      </c>
      <c r="AA66" s="64">
        <v>3</v>
      </c>
      <c r="AB66" s="64">
        <v>3</v>
      </c>
      <c r="AC66" s="64">
        <v>2</v>
      </c>
      <c r="AD66" s="64">
        <v>1</v>
      </c>
      <c r="AE66" s="64">
        <v>1</v>
      </c>
      <c r="AF66" s="64"/>
      <c r="AG66" s="64">
        <v>2</v>
      </c>
      <c r="AH66" s="64">
        <v>3</v>
      </c>
      <c r="AI66" s="64">
        <v>3</v>
      </c>
      <c r="AJ66" s="64">
        <v>2</v>
      </c>
      <c r="AK66" s="64">
        <v>3</v>
      </c>
      <c r="AL66" s="64">
        <v>3</v>
      </c>
      <c r="AM66" s="70">
        <f t="shared" ref="AM66:AM70" si="31">SUM(C66:AL66)</f>
        <v>86</v>
      </c>
      <c r="AN66" s="71">
        <f t="shared" ref="AN66:AN70" si="32">AM66/108*100</f>
        <v>79.629629629629633</v>
      </c>
      <c r="AO66" s="70" t="str">
        <f t="shared" ref="AO66:AO70" si="33">IF(AN66&lt;39,"SR",IF(AN66&lt;55,"R",IF(AN66&lt;65,"S",IF(AN66&lt;79,"T","ST"))))</f>
        <v>ST</v>
      </c>
    </row>
    <row r="67" spans="1:41" x14ac:dyDescent="0.2">
      <c r="A67" s="63">
        <v>3</v>
      </c>
      <c r="B67" s="70">
        <v>3</v>
      </c>
      <c r="C67" s="64">
        <v>3</v>
      </c>
      <c r="D67" s="64">
        <v>2</v>
      </c>
      <c r="E67" s="64">
        <v>3</v>
      </c>
      <c r="F67" s="64">
        <v>3</v>
      </c>
      <c r="G67" s="64">
        <v>3</v>
      </c>
      <c r="H67" s="64">
        <v>2</v>
      </c>
      <c r="I67" s="64">
        <v>3</v>
      </c>
      <c r="J67" s="64">
        <v>3</v>
      </c>
      <c r="K67" s="64">
        <v>3</v>
      </c>
      <c r="L67" s="64">
        <v>2</v>
      </c>
      <c r="M67" s="64">
        <v>2</v>
      </c>
      <c r="N67" s="64">
        <v>2</v>
      </c>
      <c r="O67" s="64">
        <v>3</v>
      </c>
      <c r="P67" s="64">
        <v>3</v>
      </c>
      <c r="Q67" s="64">
        <v>2</v>
      </c>
      <c r="R67" s="64">
        <v>2</v>
      </c>
      <c r="S67" s="64">
        <v>2</v>
      </c>
      <c r="T67" s="64">
        <v>2</v>
      </c>
      <c r="U67" s="64">
        <v>2</v>
      </c>
      <c r="V67" s="64">
        <v>2</v>
      </c>
      <c r="W67" s="64">
        <v>2</v>
      </c>
      <c r="X67" s="64">
        <v>3</v>
      </c>
      <c r="Y67" s="64">
        <v>2</v>
      </c>
      <c r="Z67" s="64">
        <v>1</v>
      </c>
      <c r="AA67" s="64">
        <v>3</v>
      </c>
      <c r="AB67" s="64">
        <v>3</v>
      </c>
      <c r="AC67" s="64">
        <v>2</v>
      </c>
      <c r="AD67" s="64">
        <v>1</v>
      </c>
      <c r="AE67" s="64">
        <v>1</v>
      </c>
      <c r="AF67" s="64"/>
      <c r="AG67" s="64">
        <v>2</v>
      </c>
      <c r="AH67" s="64">
        <v>3</v>
      </c>
      <c r="AI67" s="64">
        <v>3</v>
      </c>
      <c r="AJ67" s="64">
        <v>2</v>
      </c>
      <c r="AK67" s="64">
        <v>2</v>
      </c>
      <c r="AL67" s="64">
        <v>3</v>
      </c>
      <c r="AM67" s="70">
        <f t="shared" si="31"/>
        <v>82</v>
      </c>
      <c r="AN67" s="71">
        <f t="shared" si="32"/>
        <v>75.925925925925924</v>
      </c>
      <c r="AO67" s="70" t="str">
        <f t="shared" si="33"/>
        <v>T</v>
      </c>
    </row>
    <row r="68" spans="1:41" x14ac:dyDescent="0.2">
      <c r="A68" s="63">
        <v>4</v>
      </c>
      <c r="B68" s="69">
        <v>4</v>
      </c>
      <c r="C68" s="64">
        <v>2</v>
      </c>
      <c r="D68" s="64">
        <v>2</v>
      </c>
      <c r="E68" s="64">
        <v>2</v>
      </c>
      <c r="F68" s="64">
        <v>2</v>
      </c>
      <c r="G68" s="64">
        <v>3</v>
      </c>
      <c r="H68" s="64">
        <v>2</v>
      </c>
      <c r="I68" s="64">
        <v>2</v>
      </c>
      <c r="J68" s="64">
        <v>2</v>
      </c>
      <c r="K68" s="64">
        <v>2</v>
      </c>
      <c r="L68" s="64">
        <v>2</v>
      </c>
      <c r="M68" s="64">
        <v>2</v>
      </c>
      <c r="N68" s="64">
        <v>2</v>
      </c>
      <c r="O68" s="64">
        <v>3</v>
      </c>
      <c r="P68" s="64">
        <v>3</v>
      </c>
      <c r="Q68" s="64">
        <v>3</v>
      </c>
      <c r="R68" s="64">
        <v>2</v>
      </c>
      <c r="S68" s="64">
        <v>2</v>
      </c>
      <c r="T68" s="64">
        <v>3</v>
      </c>
      <c r="U68" s="64">
        <v>2</v>
      </c>
      <c r="V68" s="64">
        <v>2</v>
      </c>
      <c r="W68" s="64">
        <v>3</v>
      </c>
      <c r="X68" s="64">
        <v>2</v>
      </c>
      <c r="Y68" s="64">
        <v>3</v>
      </c>
      <c r="Z68" s="64">
        <v>2</v>
      </c>
      <c r="AA68" s="64">
        <v>2</v>
      </c>
      <c r="AB68" s="64">
        <v>3</v>
      </c>
      <c r="AC68" s="64">
        <v>2</v>
      </c>
      <c r="AD68" s="64">
        <v>1</v>
      </c>
      <c r="AE68" s="64">
        <v>1</v>
      </c>
      <c r="AF68" s="64"/>
      <c r="AG68" s="64">
        <v>2</v>
      </c>
      <c r="AH68" s="64">
        <v>2</v>
      </c>
      <c r="AI68" s="64">
        <v>3</v>
      </c>
      <c r="AJ68" s="64">
        <v>3</v>
      </c>
      <c r="AK68" s="64">
        <v>2</v>
      </c>
      <c r="AL68" s="64">
        <v>2</v>
      </c>
      <c r="AM68" s="70">
        <f t="shared" si="31"/>
        <v>78</v>
      </c>
      <c r="AN68" s="71">
        <f t="shared" si="32"/>
        <v>72.222222222222214</v>
      </c>
      <c r="AO68" s="70" t="str">
        <f t="shared" si="33"/>
        <v>T</v>
      </c>
    </row>
    <row r="69" spans="1:41" x14ac:dyDescent="0.2">
      <c r="A69" s="63">
        <v>5</v>
      </c>
      <c r="B69" s="70">
        <v>5</v>
      </c>
      <c r="C69" s="64">
        <v>3</v>
      </c>
      <c r="D69" s="64">
        <v>2</v>
      </c>
      <c r="E69" s="64">
        <v>3</v>
      </c>
      <c r="F69" s="64">
        <v>3</v>
      </c>
      <c r="G69" s="64">
        <v>3</v>
      </c>
      <c r="H69" s="64">
        <v>3</v>
      </c>
      <c r="I69" s="64">
        <v>3</v>
      </c>
      <c r="J69" s="64">
        <v>3</v>
      </c>
      <c r="K69" s="64">
        <v>2</v>
      </c>
      <c r="L69" s="64">
        <v>2</v>
      </c>
      <c r="M69" s="64">
        <v>2</v>
      </c>
      <c r="N69" s="64">
        <v>2</v>
      </c>
      <c r="O69" s="64">
        <v>2</v>
      </c>
      <c r="P69" s="64">
        <v>2</v>
      </c>
      <c r="Q69" s="64">
        <v>2</v>
      </c>
      <c r="R69" s="64">
        <v>1</v>
      </c>
      <c r="S69" s="64">
        <v>2</v>
      </c>
      <c r="T69" s="64">
        <v>2</v>
      </c>
      <c r="U69" s="64">
        <v>2</v>
      </c>
      <c r="V69" s="64">
        <v>2</v>
      </c>
      <c r="W69" s="64">
        <v>2</v>
      </c>
      <c r="X69" s="64">
        <v>3</v>
      </c>
      <c r="Y69" s="64">
        <v>2</v>
      </c>
      <c r="Z69" s="64">
        <v>2</v>
      </c>
      <c r="AA69" s="64">
        <v>3</v>
      </c>
      <c r="AB69" s="64">
        <v>3</v>
      </c>
      <c r="AC69" s="64">
        <v>2</v>
      </c>
      <c r="AD69" s="64">
        <v>1</v>
      </c>
      <c r="AE69" s="64">
        <v>1</v>
      </c>
      <c r="AF69" s="64"/>
      <c r="AG69" s="64">
        <v>1</v>
      </c>
      <c r="AH69" s="64">
        <v>2</v>
      </c>
      <c r="AI69" s="64">
        <v>2</v>
      </c>
      <c r="AJ69" s="64">
        <v>3</v>
      </c>
      <c r="AK69" s="64">
        <v>3</v>
      </c>
      <c r="AL69" s="64">
        <v>2</v>
      </c>
      <c r="AM69" s="70">
        <f t="shared" si="31"/>
        <v>78</v>
      </c>
      <c r="AN69" s="71">
        <f t="shared" si="32"/>
        <v>72.222222222222214</v>
      </c>
      <c r="AO69" s="70" t="str">
        <f t="shared" si="33"/>
        <v>T</v>
      </c>
    </row>
    <row r="70" spans="1:41" x14ac:dyDescent="0.2">
      <c r="A70" s="63">
        <v>6</v>
      </c>
      <c r="B70" s="70">
        <v>6</v>
      </c>
      <c r="C70" s="64">
        <v>3</v>
      </c>
      <c r="D70" s="64">
        <v>2</v>
      </c>
      <c r="E70" s="64">
        <v>3</v>
      </c>
      <c r="F70" s="64">
        <v>3</v>
      </c>
      <c r="G70" s="64">
        <v>3</v>
      </c>
      <c r="H70" s="64">
        <v>3</v>
      </c>
      <c r="I70" s="64">
        <v>3</v>
      </c>
      <c r="J70" s="64">
        <v>3</v>
      </c>
      <c r="K70" s="64">
        <v>3</v>
      </c>
      <c r="L70" s="64">
        <v>2</v>
      </c>
      <c r="M70" s="64">
        <v>1</v>
      </c>
      <c r="N70" s="64">
        <v>2</v>
      </c>
      <c r="O70" s="64">
        <v>3</v>
      </c>
      <c r="P70" s="64">
        <v>3</v>
      </c>
      <c r="Q70" s="64">
        <v>2</v>
      </c>
      <c r="R70" s="64">
        <v>2</v>
      </c>
      <c r="S70" s="64">
        <v>3</v>
      </c>
      <c r="T70" s="64">
        <v>3</v>
      </c>
      <c r="U70" s="64">
        <v>2</v>
      </c>
      <c r="V70" s="64">
        <v>2</v>
      </c>
      <c r="W70" s="64">
        <v>2</v>
      </c>
      <c r="X70" s="64">
        <v>3</v>
      </c>
      <c r="Y70" s="64">
        <v>3</v>
      </c>
      <c r="Z70" s="64">
        <v>2</v>
      </c>
      <c r="AA70" s="64">
        <v>3</v>
      </c>
      <c r="AB70" s="64">
        <v>3</v>
      </c>
      <c r="AC70" s="64">
        <v>2</v>
      </c>
      <c r="AD70" s="64">
        <v>1</v>
      </c>
      <c r="AE70" s="64">
        <v>1</v>
      </c>
      <c r="AF70" s="64"/>
      <c r="AG70" s="64">
        <v>2</v>
      </c>
      <c r="AH70" s="64">
        <v>3</v>
      </c>
      <c r="AI70" s="64">
        <v>3</v>
      </c>
      <c r="AJ70" s="64">
        <v>3</v>
      </c>
      <c r="AK70" s="64">
        <v>3</v>
      </c>
      <c r="AL70" s="64">
        <v>3</v>
      </c>
      <c r="AM70" s="70">
        <f t="shared" si="31"/>
        <v>88</v>
      </c>
      <c r="AN70" s="71">
        <f t="shared" si="32"/>
        <v>81.481481481481481</v>
      </c>
      <c r="AO70" s="70" t="str">
        <f t="shared" si="33"/>
        <v>ST</v>
      </c>
    </row>
    <row r="71" spans="1:41" x14ac:dyDescent="0.2">
      <c r="A71" s="64"/>
      <c r="B71" s="64" t="s">
        <v>537</v>
      </c>
      <c r="C71" s="64">
        <f>SUM(C65:C70)</f>
        <v>16</v>
      </c>
      <c r="D71" s="64">
        <f t="shared" ref="D71:AL71" si="34">SUM(D65:D70)</f>
        <v>12</v>
      </c>
      <c r="E71" s="64">
        <f t="shared" si="34"/>
        <v>17</v>
      </c>
      <c r="F71" s="64">
        <f t="shared" si="34"/>
        <v>17</v>
      </c>
      <c r="G71" s="64">
        <f t="shared" si="34"/>
        <v>18</v>
      </c>
      <c r="H71" s="64">
        <f t="shared" si="34"/>
        <v>15</v>
      </c>
      <c r="I71" s="64">
        <f t="shared" si="34"/>
        <v>17</v>
      </c>
      <c r="J71" s="64">
        <f t="shared" si="34"/>
        <v>17</v>
      </c>
      <c r="K71" s="64">
        <f t="shared" si="34"/>
        <v>16</v>
      </c>
      <c r="L71" s="64">
        <f t="shared" si="34"/>
        <v>12</v>
      </c>
      <c r="M71" s="64">
        <f t="shared" si="34"/>
        <v>10</v>
      </c>
      <c r="N71" s="64">
        <f t="shared" si="34"/>
        <v>12</v>
      </c>
      <c r="O71" s="64">
        <f t="shared" si="34"/>
        <v>17</v>
      </c>
      <c r="P71" s="64">
        <f t="shared" si="34"/>
        <v>16</v>
      </c>
      <c r="Q71" s="64">
        <f t="shared" si="34"/>
        <v>14</v>
      </c>
      <c r="R71" s="64">
        <f t="shared" si="34"/>
        <v>11</v>
      </c>
      <c r="S71" s="64">
        <f t="shared" si="34"/>
        <v>15</v>
      </c>
      <c r="T71" s="64">
        <f t="shared" si="34"/>
        <v>14</v>
      </c>
      <c r="U71" s="64">
        <f t="shared" si="34"/>
        <v>12</v>
      </c>
      <c r="V71" s="64">
        <f t="shared" si="34"/>
        <v>12</v>
      </c>
      <c r="W71" s="64">
        <f t="shared" si="34"/>
        <v>14</v>
      </c>
      <c r="X71" s="64">
        <f t="shared" si="34"/>
        <v>17</v>
      </c>
      <c r="Y71" s="64">
        <f t="shared" si="34"/>
        <v>16</v>
      </c>
      <c r="Z71" s="64">
        <f t="shared" si="34"/>
        <v>10</v>
      </c>
      <c r="AA71" s="64">
        <f t="shared" si="34"/>
        <v>17</v>
      </c>
      <c r="AB71" s="64">
        <f t="shared" si="34"/>
        <v>18</v>
      </c>
      <c r="AC71" s="64">
        <f t="shared" si="34"/>
        <v>12</v>
      </c>
      <c r="AD71" s="64">
        <f t="shared" si="34"/>
        <v>6</v>
      </c>
      <c r="AE71" s="64">
        <f t="shared" si="34"/>
        <v>6</v>
      </c>
      <c r="AF71" s="64"/>
      <c r="AG71" s="64">
        <f t="shared" si="34"/>
        <v>11</v>
      </c>
      <c r="AH71" s="64">
        <f t="shared" si="34"/>
        <v>16</v>
      </c>
      <c r="AI71" s="64">
        <f t="shared" si="34"/>
        <v>17</v>
      </c>
      <c r="AJ71" s="64">
        <f t="shared" si="34"/>
        <v>16</v>
      </c>
      <c r="AK71" s="64">
        <f t="shared" si="34"/>
        <v>16</v>
      </c>
      <c r="AL71" s="64">
        <f t="shared" si="34"/>
        <v>16</v>
      </c>
      <c r="AO71" s="65"/>
    </row>
    <row r="72" spans="1:41" x14ac:dyDescent="0.2">
      <c r="A72" s="64"/>
      <c r="B72" s="64" t="s">
        <v>538</v>
      </c>
      <c r="C72" s="64">
        <f>C71/18*100</f>
        <v>88.888888888888886</v>
      </c>
      <c r="D72" s="64">
        <f t="shared" ref="D72:AL72" si="35">D71/18*100</f>
        <v>66.666666666666657</v>
      </c>
      <c r="E72" s="64">
        <f t="shared" si="35"/>
        <v>94.444444444444443</v>
      </c>
      <c r="F72" s="64">
        <f t="shared" si="35"/>
        <v>94.444444444444443</v>
      </c>
      <c r="G72" s="64">
        <f t="shared" si="35"/>
        <v>100</v>
      </c>
      <c r="H72" s="64">
        <f t="shared" si="35"/>
        <v>83.333333333333343</v>
      </c>
      <c r="I72" s="64">
        <f t="shared" si="35"/>
        <v>94.444444444444443</v>
      </c>
      <c r="J72" s="64">
        <f t="shared" si="35"/>
        <v>94.444444444444443</v>
      </c>
      <c r="K72" s="64">
        <f t="shared" si="35"/>
        <v>88.888888888888886</v>
      </c>
      <c r="L72" s="64">
        <f t="shared" si="35"/>
        <v>66.666666666666657</v>
      </c>
      <c r="M72" s="64">
        <f t="shared" si="35"/>
        <v>55.555555555555557</v>
      </c>
      <c r="N72" s="64">
        <f t="shared" si="35"/>
        <v>66.666666666666657</v>
      </c>
      <c r="O72" s="64">
        <f t="shared" si="35"/>
        <v>94.444444444444443</v>
      </c>
      <c r="P72" s="64">
        <f t="shared" si="35"/>
        <v>88.888888888888886</v>
      </c>
      <c r="Q72" s="64">
        <f t="shared" si="35"/>
        <v>77.777777777777786</v>
      </c>
      <c r="R72" s="64">
        <f t="shared" si="35"/>
        <v>61.111111111111114</v>
      </c>
      <c r="S72" s="64">
        <f t="shared" si="35"/>
        <v>83.333333333333343</v>
      </c>
      <c r="T72" s="64">
        <f t="shared" si="35"/>
        <v>77.777777777777786</v>
      </c>
      <c r="U72" s="64">
        <f t="shared" si="35"/>
        <v>66.666666666666657</v>
      </c>
      <c r="V72" s="64">
        <f t="shared" si="35"/>
        <v>66.666666666666657</v>
      </c>
      <c r="W72" s="64">
        <f t="shared" si="35"/>
        <v>77.777777777777786</v>
      </c>
      <c r="X72" s="64">
        <f t="shared" si="35"/>
        <v>94.444444444444443</v>
      </c>
      <c r="Y72" s="64">
        <f t="shared" si="35"/>
        <v>88.888888888888886</v>
      </c>
      <c r="Z72" s="64">
        <f t="shared" si="35"/>
        <v>55.555555555555557</v>
      </c>
      <c r="AA72" s="64">
        <f t="shared" si="35"/>
        <v>94.444444444444443</v>
      </c>
      <c r="AB72" s="64">
        <f t="shared" si="35"/>
        <v>100</v>
      </c>
      <c r="AC72" s="64">
        <f t="shared" si="35"/>
        <v>66.666666666666657</v>
      </c>
      <c r="AD72" s="64">
        <f t="shared" si="35"/>
        <v>33.333333333333329</v>
      </c>
      <c r="AE72" s="64">
        <f t="shared" si="35"/>
        <v>33.333333333333329</v>
      </c>
      <c r="AF72" s="64"/>
      <c r="AG72" s="64">
        <f t="shared" si="35"/>
        <v>61.111111111111114</v>
      </c>
      <c r="AH72" s="64">
        <f t="shared" si="35"/>
        <v>88.888888888888886</v>
      </c>
      <c r="AI72" s="64">
        <f t="shared" si="35"/>
        <v>94.444444444444443</v>
      </c>
      <c r="AJ72" s="64">
        <f t="shared" si="35"/>
        <v>88.888888888888886</v>
      </c>
      <c r="AK72" s="64">
        <f t="shared" si="35"/>
        <v>88.888888888888886</v>
      </c>
      <c r="AL72" s="64">
        <f t="shared" si="35"/>
        <v>88.888888888888886</v>
      </c>
      <c r="AO72" s="65"/>
    </row>
    <row r="73" spans="1:41" x14ac:dyDescent="0.2">
      <c r="AO73" s="65"/>
    </row>
    <row r="74" spans="1:41" x14ac:dyDescent="0.2">
      <c r="A74" s="174" t="s">
        <v>125</v>
      </c>
      <c r="B74" s="63" t="s">
        <v>520</v>
      </c>
      <c r="C74" s="173" t="s">
        <v>521</v>
      </c>
      <c r="D74" s="173"/>
      <c r="E74" s="173"/>
      <c r="F74" s="173"/>
      <c r="G74" s="173"/>
      <c r="H74" s="173"/>
      <c r="I74" s="173" t="s">
        <v>522</v>
      </c>
      <c r="J74" s="173"/>
      <c r="K74" s="173"/>
      <c r="L74" s="173"/>
      <c r="M74" s="173"/>
      <c r="N74" s="173"/>
      <c r="O74" s="173" t="s">
        <v>523</v>
      </c>
      <c r="P74" s="173"/>
      <c r="Q74" s="173"/>
      <c r="R74" s="173"/>
      <c r="S74" s="173"/>
      <c r="T74" s="173"/>
      <c r="U74" s="173" t="s">
        <v>524</v>
      </c>
      <c r="V74" s="173"/>
      <c r="W74" s="173"/>
      <c r="X74" s="173"/>
      <c r="Y74" s="173"/>
      <c r="Z74" s="173"/>
      <c r="AA74" s="173" t="s">
        <v>525</v>
      </c>
      <c r="AB74" s="173"/>
      <c r="AC74" s="173"/>
      <c r="AD74" s="173"/>
      <c r="AE74" s="173"/>
      <c r="AF74" s="173"/>
      <c r="AG74" s="173" t="s">
        <v>526</v>
      </c>
      <c r="AH74" s="173"/>
      <c r="AI74" s="173"/>
      <c r="AJ74" s="173"/>
      <c r="AK74" s="173"/>
      <c r="AL74" s="173"/>
      <c r="AM74" s="169" t="s">
        <v>527</v>
      </c>
      <c r="AN74" s="169" t="s">
        <v>528</v>
      </c>
      <c r="AO74" s="170" t="s">
        <v>151</v>
      </c>
    </row>
    <row r="75" spans="1:41" x14ac:dyDescent="0.2">
      <c r="A75" s="175"/>
      <c r="B75" s="171" t="s">
        <v>1</v>
      </c>
      <c r="C75" s="173" t="s">
        <v>529</v>
      </c>
      <c r="D75" s="173"/>
      <c r="E75" s="173"/>
      <c r="F75" s="173"/>
      <c r="G75" s="173"/>
      <c r="H75" s="173"/>
      <c r="I75" s="173" t="s">
        <v>529</v>
      </c>
      <c r="J75" s="173"/>
      <c r="K75" s="173"/>
      <c r="L75" s="173"/>
      <c r="M75" s="173"/>
      <c r="N75" s="173"/>
      <c r="O75" s="173" t="s">
        <v>529</v>
      </c>
      <c r="P75" s="173"/>
      <c r="Q75" s="173"/>
      <c r="R75" s="173"/>
      <c r="S75" s="173"/>
      <c r="T75" s="173"/>
      <c r="U75" s="173" t="s">
        <v>529</v>
      </c>
      <c r="V75" s="173"/>
      <c r="W75" s="173"/>
      <c r="X75" s="173"/>
      <c r="Y75" s="173"/>
      <c r="Z75" s="173"/>
      <c r="AA75" s="173" t="s">
        <v>529</v>
      </c>
      <c r="AB75" s="173"/>
      <c r="AC75" s="173"/>
      <c r="AD75" s="173"/>
      <c r="AE75" s="173"/>
      <c r="AF75" s="173"/>
      <c r="AG75" s="173" t="s">
        <v>529</v>
      </c>
      <c r="AH75" s="173"/>
      <c r="AI75" s="173"/>
      <c r="AJ75" s="173"/>
      <c r="AK75" s="173"/>
      <c r="AL75" s="173"/>
      <c r="AM75" s="169"/>
      <c r="AN75" s="169"/>
      <c r="AO75" s="170"/>
    </row>
    <row r="76" spans="1:41" x14ac:dyDescent="0.2">
      <c r="A76" s="176"/>
      <c r="B76" s="172"/>
      <c r="C76" s="64" t="s">
        <v>336</v>
      </c>
      <c r="D76" s="64" t="s">
        <v>326</v>
      </c>
      <c r="E76" s="64" t="s">
        <v>302</v>
      </c>
      <c r="F76" s="64" t="s">
        <v>330</v>
      </c>
      <c r="G76" s="64" t="s">
        <v>288</v>
      </c>
      <c r="H76" s="64" t="s">
        <v>543</v>
      </c>
      <c r="I76" s="64" t="s">
        <v>338</v>
      </c>
      <c r="J76" s="64" t="s">
        <v>280</v>
      </c>
      <c r="K76" s="64" t="s">
        <v>324</v>
      </c>
      <c r="L76" s="64" t="s">
        <v>304</v>
      </c>
      <c r="M76" s="64" t="s">
        <v>306</v>
      </c>
      <c r="N76" s="64" t="s">
        <v>296</v>
      </c>
      <c r="O76" s="64" t="s">
        <v>332</v>
      </c>
      <c r="P76" s="64" t="s">
        <v>316</v>
      </c>
      <c r="Q76" s="64" t="s">
        <v>310</v>
      </c>
      <c r="R76" s="64" t="s">
        <v>274</v>
      </c>
      <c r="S76" s="64" t="s">
        <v>314</v>
      </c>
      <c r="T76" s="64" t="s">
        <v>544</v>
      </c>
      <c r="U76" s="64" t="s">
        <v>300</v>
      </c>
      <c r="V76" s="64" t="s">
        <v>284</v>
      </c>
      <c r="W76" s="64" t="s">
        <v>278</v>
      </c>
      <c r="X76" s="64" t="s">
        <v>312</v>
      </c>
      <c r="Y76" s="64" t="s">
        <v>328</v>
      </c>
      <c r="Z76" s="64" t="s">
        <v>290</v>
      </c>
      <c r="AA76" s="64" t="s">
        <v>272</v>
      </c>
      <c r="AB76" s="64" t="s">
        <v>334</v>
      </c>
      <c r="AC76" s="64" t="s">
        <v>298</v>
      </c>
      <c r="AD76" s="64" t="s">
        <v>294</v>
      </c>
      <c r="AE76" s="64" t="s">
        <v>286</v>
      </c>
      <c r="AF76" s="64" t="s">
        <v>318</v>
      </c>
      <c r="AG76" s="64" t="s">
        <v>308</v>
      </c>
      <c r="AH76" s="64" t="s">
        <v>282</v>
      </c>
      <c r="AI76" s="64" t="s">
        <v>292</v>
      </c>
      <c r="AJ76" s="64" t="s">
        <v>276</v>
      </c>
      <c r="AK76" s="64" t="s">
        <v>320</v>
      </c>
      <c r="AL76" s="64" t="s">
        <v>322</v>
      </c>
      <c r="AM76" s="169"/>
      <c r="AN76" s="169"/>
      <c r="AO76" s="170"/>
    </row>
    <row r="77" spans="1:41" x14ac:dyDescent="0.2">
      <c r="A77" s="63">
        <v>1</v>
      </c>
      <c r="B77" s="69">
        <v>1</v>
      </c>
      <c r="C77" s="64">
        <v>3</v>
      </c>
      <c r="D77" s="64">
        <v>1</v>
      </c>
      <c r="E77" s="64">
        <v>2</v>
      </c>
      <c r="F77" s="64">
        <v>2</v>
      </c>
      <c r="G77" s="64">
        <v>2</v>
      </c>
      <c r="H77" s="64"/>
      <c r="I77" s="64">
        <v>2</v>
      </c>
      <c r="J77" s="64">
        <v>3</v>
      </c>
      <c r="K77" s="64">
        <v>2</v>
      </c>
      <c r="L77" s="64">
        <v>3</v>
      </c>
      <c r="M77" s="64">
        <v>3</v>
      </c>
      <c r="N77" s="64">
        <v>2</v>
      </c>
      <c r="O77" s="64">
        <v>2</v>
      </c>
      <c r="P77" s="64">
        <v>3</v>
      </c>
      <c r="Q77" s="64">
        <v>2</v>
      </c>
      <c r="R77" s="64">
        <v>3</v>
      </c>
      <c r="S77" s="64">
        <v>3</v>
      </c>
      <c r="T77" s="64">
        <v>2</v>
      </c>
      <c r="U77" s="64">
        <v>3</v>
      </c>
      <c r="V77" s="64">
        <v>2</v>
      </c>
      <c r="W77" s="64">
        <v>3</v>
      </c>
      <c r="X77" s="64">
        <v>3</v>
      </c>
      <c r="Y77" s="64">
        <v>2</v>
      </c>
      <c r="Z77" s="64">
        <v>2</v>
      </c>
      <c r="AA77" s="64">
        <v>3</v>
      </c>
      <c r="AB77" s="64">
        <v>2</v>
      </c>
      <c r="AC77" s="64">
        <v>3</v>
      </c>
      <c r="AD77" s="64">
        <v>2</v>
      </c>
      <c r="AE77" s="64">
        <v>3</v>
      </c>
      <c r="AF77" s="64">
        <v>3</v>
      </c>
      <c r="AG77" s="64">
        <v>2</v>
      </c>
      <c r="AH77" s="64">
        <v>2</v>
      </c>
      <c r="AI77" s="64">
        <v>2</v>
      </c>
      <c r="AJ77" s="64">
        <v>3</v>
      </c>
      <c r="AK77" s="64">
        <v>2</v>
      </c>
      <c r="AL77" s="64">
        <v>2</v>
      </c>
      <c r="AM77" s="70">
        <f>SUM(C77:AL77)</f>
        <v>84</v>
      </c>
      <c r="AN77" s="71">
        <f>AM77/108*100</f>
        <v>77.777777777777786</v>
      </c>
      <c r="AO77" s="70" t="str">
        <f>IF(AN77&lt;39,"SR",IF(AN77&lt;55,"R",IF(AN77&lt;65,"S",IF(AN77&lt;79,"T","ST"))))</f>
        <v>T</v>
      </c>
    </row>
    <row r="78" spans="1:41" x14ac:dyDescent="0.2">
      <c r="A78" s="63">
        <v>2</v>
      </c>
      <c r="B78" s="74">
        <v>2</v>
      </c>
      <c r="C78" s="64">
        <v>3</v>
      </c>
      <c r="D78" s="64">
        <v>1</v>
      </c>
      <c r="E78" s="64">
        <v>2</v>
      </c>
      <c r="F78" s="64">
        <v>2</v>
      </c>
      <c r="G78" s="64">
        <v>2</v>
      </c>
      <c r="H78" s="64"/>
      <c r="I78" s="64">
        <v>2</v>
      </c>
      <c r="J78" s="64">
        <v>3</v>
      </c>
      <c r="K78" s="64">
        <v>3</v>
      </c>
      <c r="L78" s="64">
        <v>3</v>
      </c>
      <c r="M78" s="64">
        <v>2</v>
      </c>
      <c r="N78" s="64">
        <v>3</v>
      </c>
      <c r="O78" s="64">
        <v>2</v>
      </c>
      <c r="P78" s="64">
        <v>3</v>
      </c>
      <c r="Q78" s="64">
        <v>3</v>
      </c>
      <c r="R78" s="64">
        <v>3</v>
      </c>
      <c r="S78" s="64">
        <v>2</v>
      </c>
      <c r="T78" s="64">
        <v>2</v>
      </c>
      <c r="U78" s="64">
        <v>3</v>
      </c>
      <c r="V78" s="64">
        <v>2</v>
      </c>
      <c r="W78" s="64">
        <v>3</v>
      </c>
      <c r="X78" s="64">
        <v>3</v>
      </c>
      <c r="Y78" s="64">
        <v>2</v>
      </c>
      <c r="Z78" s="64">
        <v>2</v>
      </c>
      <c r="AA78" s="64">
        <v>3</v>
      </c>
      <c r="AB78" s="64">
        <v>2</v>
      </c>
      <c r="AC78" s="64">
        <v>3</v>
      </c>
      <c r="AD78" s="64">
        <v>2</v>
      </c>
      <c r="AE78" s="64">
        <v>3</v>
      </c>
      <c r="AF78" s="64">
        <v>3</v>
      </c>
      <c r="AG78" s="64">
        <v>2</v>
      </c>
      <c r="AH78" s="64">
        <v>3</v>
      </c>
      <c r="AI78" s="64">
        <v>2</v>
      </c>
      <c r="AJ78" s="64">
        <v>3</v>
      </c>
      <c r="AK78" s="64">
        <v>2</v>
      </c>
      <c r="AL78" s="64">
        <v>2</v>
      </c>
      <c r="AM78" s="70">
        <f t="shared" ref="AM78:AM82" si="36">SUM(C78:AL78)</f>
        <v>86</v>
      </c>
      <c r="AN78" s="71">
        <f t="shared" ref="AN78:AN82" si="37">AM78/108*100</f>
        <v>79.629629629629633</v>
      </c>
      <c r="AO78" s="70" t="str">
        <f t="shared" ref="AO78:AO82" si="38">IF(AN78&lt;39,"SR",IF(AN78&lt;55,"R",IF(AN78&lt;65,"S",IF(AN78&lt;79,"T","ST"))))</f>
        <v>ST</v>
      </c>
    </row>
    <row r="79" spans="1:41" x14ac:dyDescent="0.2">
      <c r="A79" s="63">
        <v>3</v>
      </c>
      <c r="B79" s="70">
        <v>3</v>
      </c>
      <c r="C79" s="64">
        <v>3</v>
      </c>
      <c r="D79" s="64">
        <v>1</v>
      </c>
      <c r="E79" s="64">
        <v>2</v>
      </c>
      <c r="F79" s="64">
        <v>2</v>
      </c>
      <c r="G79" s="64">
        <v>2</v>
      </c>
      <c r="H79" s="64"/>
      <c r="I79" s="64">
        <v>2</v>
      </c>
      <c r="J79" s="64">
        <v>3</v>
      </c>
      <c r="K79" s="64">
        <v>2</v>
      </c>
      <c r="L79" s="64">
        <v>3</v>
      </c>
      <c r="M79" s="64">
        <v>3</v>
      </c>
      <c r="N79" s="64">
        <v>2</v>
      </c>
      <c r="O79" s="64">
        <v>2</v>
      </c>
      <c r="P79" s="64">
        <v>3</v>
      </c>
      <c r="Q79" s="64">
        <v>2</v>
      </c>
      <c r="R79" s="64">
        <v>3</v>
      </c>
      <c r="S79" s="64">
        <v>3</v>
      </c>
      <c r="T79" s="64">
        <v>1</v>
      </c>
      <c r="U79" s="64">
        <v>3</v>
      </c>
      <c r="V79" s="64">
        <v>1</v>
      </c>
      <c r="W79" s="64">
        <v>3</v>
      </c>
      <c r="X79" s="64">
        <v>3</v>
      </c>
      <c r="Y79" s="64">
        <v>1</v>
      </c>
      <c r="Z79" s="64">
        <v>2</v>
      </c>
      <c r="AA79" s="64">
        <v>3</v>
      </c>
      <c r="AB79" s="64">
        <v>2</v>
      </c>
      <c r="AC79" s="64">
        <v>3</v>
      </c>
      <c r="AD79" s="64">
        <v>2</v>
      </c>
      <c r="AE79" s="64">
        <v>3</v>
      </c>
      <c r="AF79" s="64">
        <v>3</v>
      </c>
      <c r="AG79" s="64">
        <v>2</v>
      </c>
      <c r="AH79" s="64">
        <v>3</v>
      </c>
      <c r="AI79" s="64">
        <v>1</v>
      </c>
      <c r="AJ79" s="64">
        <v>3</v>
      </c>
      <c r="AK79" s="64">
        <v>2</v>
      </c>
      <c r="AL79" s="64">
        <v>3</v>
      </c>
      <c r="AM79" s="70">
        <f t="shared" si="36"/>
        <v>82</v>
      </c>
      <c r="AN79" s="71">
        <f t="shared" si="37"/>
        <v>75.925925925925924</v>
      </c>
      <c r="AO79" s="70" t="str">
        <f t="shared" si="38"/>
        <v>T</v>
      </c>
    </row>
    <row r="80" spans="1:41" x14ac:dyDescent="0.2">
      <c r="A80" s="63">
        <v>4</v>
      </c>
      <c r="B80" s="69">
        <v>4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/>
      <c r="I80" s="64">
        <v>2</v>
      </c>
      <c r="J80" s="64">
        <v>2</v>
      </c>
      <c r="K80" s="64">
        <v>3</v>
      </c>
      <c r="L80" s="64">
        <v>3</v>
      </c>
      <c r="M80" s="64">
        <v>2</v>
      </c>
      <c r="N80" s="64">
        <v>3</v>
      </c>
      <c r="O80" s="64">
        <v>2</v>
      </c>
      <c r="P80" s="64">
        <v>2</v>
      </c>
      <c r="Q80" s="64">
        <v>2</v>
      </c>
      <c r="R80" s="64">
        <v>2</v>
      </c>
      <c r="S80" s="64">
        <v>2</v>
      </c>
      <c r="T80" s="64">
        <v>2</v>
      </c>
      <c r="U80" s="64">
        <v>2</v>
      </c>
      <c r="V80" s="64">
        <v>2</v>
      </c>
      <c r="W80" s="64">
        <v>2</v>
      </c>
      <c r="X80" s="64">
        <v>2</v>
      </c>
      <c r="Y80" s="64">
        <v>2</v>
      </c>
      <c r="Z80" s="64">
        <v>2</v>
      </c>
      <c r="AA80" s="64">
        <v>2</v>
      </c>
      <c r="AB80" s="64">
        <v>2</v>
      </c>
      <c r="AC80" s="64">
        <v>2</v>
      </c>
      <c r="AD80" s="64">
        <v>2</v>
      </c>
      <c r="AE80" s="64">
        <v>3</v>
      </c>
      <c r="AF80" s="64">
        <v>3</v>
      </c>
      <c r="AG80" s="64">
        <v>3</v>
      </c>
      <c r="AH80" s="64">
        <v>2</v>
      </c>
      <c r="AI80" s="64">
        <v>2</v>
      </c>
      <c r="AJ80" s="64">
        <v>3</v>
      </c>
      <c r="AK80" s="64">
        <v>2</v>
      </c>
      <c r="AL80" s="64">
        <v>3</v>
      </c>
      <c r="AM80" s="70">
        <f t="shared" si="36"/>
        <v>77</v>
      </c>
      <c r="AN80" s="71">
        <f t="shared" si="37"/>
        <v>71.296296296296291</v>
      </c>
      <c r="AO80" s="70" t="str">
        <f t="shared" si="38"/>
        <v>T</v>
      </c>
    </row>
    <row r="81" spans="1:41" x14ac:dyDescent="0.2">
      <c r="A81" s="63">
        <v>5</v>
      </c>
      <c r="B81" s="70">
        <v>5</v>
      </c>
      <c r="C81" s="64">
        <v>3</v>
      </c>
      <c r="D81" s="64">
        <v>1</v>
      </c>
      <c r="E81" s="64">
        <v>2</v>
      </c>
      <c r="F81" s="64">
        <v>2</v>
      </c>
      <c r="G81" s="64">
        <v>2</v>
      </c>
      <c r="H81" s="64"/>
      <c r="I81" s="64">
        <v>2</v>
      </c>
      <c r="J81" s="64">
        <v>3</v>
      </c>
      <c r="K81" s="64">
        <v>2</v>
      </c>
      <c r="L81" s="64">
        <v>3</v>
      </c>
      <c r="M81" s="64">
        <v>2</v>
      </c>
      <c r="N81" s="64">
        <v>2</v>
      </c>
      <c r="O81" s="64">
        <v>2</v>
      </c>
      <c r="P81" s="64">
        <v>3</v>
      </c>
      <c r="Q81" s="64">
        <v>2</v>
      </c>
      <c r="R81" s="64">
        <v>3</v>
      </c>
      <c r="S81" s="64">
        <v>2</v>
      </c>
      <c r="T81" s="64">
        <v>1</v>
      </c>
      <c r="U81" s="64">
        <v>3</v>
      </c>
      <c r="V81" s="64">
        <v>1</v>
      </c>
      <c r="W81" s="64">
        <v>2</v>
      </c>
      <c r="X81" s="64">
        <v>2</v>
      </c>
      <c r="Y81" s="64">
        <v>2</v>
      </c>
      <c r="Z81" s="64">
        <v>2</v>
      </c>
      <c r="AA81" s="64">
        <v>2</v>
      </c>
      <c r="AB81" s="64">
        <v>2</v>
      </c>
      <c r="AC81" s="64">
        <v>3</v>
      </c>
      <c r="AD81" s="64">
        <v>2</v>
      </c>
      <c r="AE81" s="64">
        <v>3</v>
      </c>
      <c r="AF81" s="64">
        <v>3</v>
      </c>
      <c r="AG81" s="64">
        <v>3</v>
      </c>
      <c r="AH81" s="64">
        <v>3</v>
      </c>
      <c r="AI81" s="64">
        <v>2</v>
      </c>
      <c r="AJ81" s="64">
        <v>3</v>
      </c>
      <c r="AK81" s="64">
        <v>1</v>
      </c>
      <c r="AL81" s="64">
        <v>3</v>
      </c>
      <c r="AM81" s="70">
        <f t="shared" si="36"/>
        <v>79</v>
      </c>
      <c r="AN81" s="71">
        <f t="shared" si="37"/>
        <v>73.148148148148152</v>
      </c>
      <c r="AO81" s="70" t="str">
        <f t="shared" si="38"/>
        <v>T</v>
      </c>
    </row>
    <row r="82" spans="1:41" x14ac:dyDescent="0.2">
      <c r="A82" s="63">
        <v>6</v>
      </c>
      <c r="B82" s="70">
        <v>6</v>
      </c>
      <c r="C82" s="64">
        <v>3</v>
      </c>
      <c r="D82" s="64">
        <v>1</v>
      </c>
      <c r="E82" s="64">
        <v>2</v>
      </c>
      <c r="F82" s="64">
        <v>2</v>
      </c>
      <c r="G82" s="64">
        <v>2</v>
      </c>
      <c r="H82" s="64"/>
      <c r="I82" s="64">
        <v>2</v>
      </c>
      <c r="J82" s="64">
        <v>3</v>
      </c>
      <c r="K82" s="64">
        <v>3</v>
      </c>
      <c r="L82" s="64">
        <v>3</v>
      </c>
      <c r="M82" s="64">
        <v>3</v>
      </c>
      <c r="N82" s="64">
        <v>3</v>
      </c>
      <c r="O82" s="64">
        <v>2</v>
      </c>
      <c r="P82" s="64">
        <v>3</v>
      </c>
      <c r="Q82" s="64">
        <v>3</v>
      </c>
      <c r="R82" s="64">
        <v>3</v>
      </c>
      <c r="S82" s="64">
        <v>2</v>
      </c>
      <c r="T82" s="64">
        <v>2</v>
      </c>
      <c r="U82" s="64">
        <v>3</v>
      </c>
      <c r="V82" s="64">
        <v>2</v>
      </c>
      <c r="W82" s="64">
        <v>3</v>
      </c>
      <c r="X82" s="64">
        <v>3</v>
      </c>
      <c r="Y82" s="64">
        <v>2</v>
      </c>
      <c r="Z82" s="64">
        <v>2</v>
      </c>
      <c r="AA82" s="64">
        <v>2</v>
      </c>
      <c r="AB82" s="64">
        <v>2</v>
      </c>
      <c r="AC82" s="64">
        <v>3</v>
      </c>
      <c r="AD82" s="64">
        <v>2</v>
      </c>
      <c r="AE82" s="64">
        <v>2</v>
      </c>
      <c r="AF82" s="64">
        <v>3</v>
      </c>
      <c r="AG82" s="64">
        <v>2</v>
      </c>
      <c r="AH82" s="64">
        <v>2</v>
      </c>
      <c r="AI82" s="64">
        <v>2</v>
      </c>
      <c r="AJ82" s="64">
        <v>3</v>
      </c>
      <c r="AK82" s="64">
        <v>2</v>
      </c>
      <c r="AL82" s="64">
        <v>2</v>
      </c>
      <c r="AM82" s="70">
        <f t="shared" si="36"/>
        <v>84</v>
      </c>
      <c r="AN82" s="71">
        <f t="shared" si="37"/>
        <v>77.777777777777786</v>
      </c>
      <c r="AO82" s="70" t="str">
        <f t="shared" si="38"/>
        <v>T</v>
      </c>
    </row>
    <row r="83" spans="1:41" x14ac:dyDescent="0.2">
      <c r="A83" s="64"/>
      <c r="B83" s="64" t="s">
        <v>537</v>
      </c>
      <c r="C83" s="64">
        <f>SUM(C77:C82)</f>
        <v>17</v>
      </c>
      <c r="D83" s="64">
        <f t="shared" ref="D83:AL83" si="39">SUM(D77:D82)</f>
        <v>6</v>
      </c>
      <c r="E83" s="64">
        <f t="shared" si="39"/>
        <v>12</v>
      </c>
      <c r="F83" s="64">
        <f t="shared" si="39"/>
        <v>12</v>
      </c>
      <c r="G83" s="64">
        <f t="shared" si="39"/>
        <v>12</v>
      </c>
      <c r="H83" s="64"/>
      <c r="I83" s="64">
        <f t="shared" si="39"/>
        <v>12</v>
      </c>
      <c r="J83" s="64">
        <f t="shared" si="39"/>
        <v>17</v>
      </c>
      <c r="K83" s="64">
        <f t="shared" si="39"/>
        <v>15</v>
      </c>
      <c r="L83" s="64">
        <f t="shared" si="39"/>
        <v>18</v>
      </c>
      <c r="M83" s="64">
        <f t="shared" si="39"/>
        <v>15</v>
      </c>
      <c r="N83" s="64">
        <f t="shared" si="39"/>
        <v>15</v>
      </c>
      <c r="O83" s="64">
        <f t="shared" si="39"/>
        <v>12</v>
      </c>
      <c r="P83" s="64">
        <f t="shared" si="39"/>
        <v>17</v>
      </c>
      <c r="Q83" s="64">
        <f t="shared" si="39"/>
        <v>14</v>
      </c>
      <c r="R83" s="64">
        <f t="shared" si="39"/>
        <v>17</v>
      </c>
      <c r="S83" s="64">
        <f t="shared" si="39"/>
        <v>14</v>
      </c>
      <c r="T83" s="64">
        <f t="shared" si="39"/>
        <v>10</v>
      </c>
      <c r="U83" s="64">
        <f t="shared" si="39"/>
        <v>17</v>
      </c>
      <c r="V83" s="64">
        <f t="shared" si="39"/>
        <v>10</v>
      </c>
      <c r="W83" s="64">
        <f t="shared" si="39"/>
        <v>16</v>
      </c>
      <c r="X83" s="64">
        <f t="shared" si="39"/>
        <v>16</v>
      </c>
      <c r="Y83" s="64">
        <f t="shared" si="39"/>
        <v>11</v>
      </c>
      <c r="Z83" s="64">
        <f t="shared" si="39"/>
        <v>12</v>
      </c>
      <c r="AA83" s="64">
        <f t="shared" si="39"/>
        <v>15</v>
      </c>
      <c r="AB83" s="64">
        <f t="shared" si="39"/>
        <v>12</v>
      </c>
      <c r="AC83" s="64">
        <f t="shared" si="39"/>
        <v>17</v>
      </c>
      <c r="AD83" s="64">
        <f t="shared" si="39"/>
        <v>12</v>
      </c>
      <c r="AE83" s="64">
        <f t="shared" si="39"/>
        <v>17</v>
      </c>
      <c r="AF83" s="64">
        <f t="shared" si="39"/>
        <v>18</v>
      </c>
      <c r="AG83" s="64">
        <f t="shared" si="39"/>
        <v>14</v>
      </c>
      <c r="AH83" s="64">
        <f t="shared" si="39"/>
        <v>15</v>
      </c>
      <c r="AI83" s="64">
        <f t="shared" si="39"/>
        <v>11</v>
      </c>
      <c r="AJ83" s="64">
        <f t="shared" si="39"/>
        <v>18</v>
      </c>
      <c r="AK83" s="64">
        <f t="shared" si="39"/>
        <v>11</v>
      </c>
      <c r="AL83" s="64">
        <f t="shared" si="39"/>
        <v>15</v>
      </c>
      <c r="AM83" s="64"/>
      <c r="AN83" s="64"/>
      <c r="AO83" s="70"/>
    </row>
    <row r="84" spans="1:41" x14ac:dyDescent="0.2">
      <c r="A84" s="64"/>
      <c r="B84" s="64" t="s">
        <v>538</v>
      </c>
      <c r="C84" s="64">
        <f>C83/18*100</f>
        <v>94.444444444444443</v>
      </c>
      <c r="D84" s="64">
        <f t="shared" ref="D84:AL84" si="40">D83/18*100</f>
        <v>33.333333333333329</v>
      </c>
      <c r="E84" s="64">
        <f t="shared" si="40"/>
        <v>66.666666666666657</v>
      </c>
      <c r="F84" s="64">
        <f t="shared" si="40"/>
        <v>66.666666666666657</v>
      </c>
      <c r="G84" s="64">
        <f t="shared" si="40"/>
        <v>66.666666666666657</v>
      </c>
      <c r="H84" s="64"/>
      <c r="I84" s="64">
        <f t="shared" si="40"/>
        <v>66.666666666666657</v>
      </c>
      <c r="J84" s="64">
        <f t="shared" si="40"/>
        <v>94.444444444444443</v>
      </c>
      <c r="K84" s="64">
        <f t="shared" si="40"/>
        <v>83.333333333333343</v>
      </c>
      <c r="L84" s="64">
        <f t="shared" si="40"/>
        <v>100</v>
      </c>
      <c r="M84" s="64">
        <f t="shared" si="40"/>
        <v>83.333333333333343</v>
      </c>
      <c r="N84" s="64">
        <f t="shared" si="40"/>
        <v>83.333333333333343</v>
      </c>
      <c r="O84" s="64">
        <f t="shared" si="40"/>
        <v>66.666666666666657</v>
      </c>
      <c r="P84" s="64">
        <f t="shared" si="40"/>
        <v>94.444444444444443</v>
      </c>
      <c r="Q84" s="64">
        <f t="shared" si="40"/>
        <v>77.777777777777786</v>
      </c>
      <c r="R84" s="64">
        <f t="shared" si="40"/>
        <v>94.444444444444443</v>
      </c>
      <c r="S84" s="64">
        <f t="shared" si="40"/>
        <v>77.777777777777786</v>
      </c>
      <c r="T84" s="64">
        <f t="shared" si="40"/>
        <v>55.555555555555557</v>
      </c>
      <c r="U84" s="64">
        <f t="shared" si="40"/>
        <v>94.444444444444443</v>
      </c>
      <c r="V84" s="64">
        <f t="shared" si="40"/>
        <v>55.555555555555557</v>
      </c>
      <c r="W84" s="64">
        <f t="shared" si="40"/>
        <v>88.888888888888886</v>
      </c>
      <c r="X84" s="64">
        <f t="shared" si="40"/>
        <v>88.888888888888886</v>
      </c>
      <c r="Y84" s="64">
        <f t="shared" si="40"/>
        <v>61.111111111111114</v>
      </c>
      <c r="Z84" s="64">
        <f t="shared" si="40"/>
        <v>66.666666666666657</v>
      </c>
      <c r="AA84" s="64">
        <f t="shared" si="40"/>
        <v>83.333333333333343</v>
      </c>
      <c r="AB84" s="64">
        <f t="shared" si="40"/>
        <v>66.666666666666657</v>
      </c>
      <c r="AC84" s="64">
        <f t="shared" si="40"/>
        <v>94.444444444444443</v>
      </c>
      <c r="AD84" s="64">
        <f t="shared" si="40"/>
        <v>66.666666666666657</v>
      </c>
      <c r="AE84" s="64">
        <f t="shared" si="40"/>
        <v>94.444444444444443</v>
      </c>
      <c r="AF84" s="64">
        <f t="shared" si="40"/>
        <v>100</v>
      </c>
      <c r="AG84" s="64">
        <f t="shared" si="40"/>
        <v>77.777777777777786</v>
      </c>
      <c r="AH84" s="64">
        <f t="shared" si="40"/>
        <v>83.333333333333343</v>
      </c>
      <c r="AI84" s="64">
        <f t="shared" si="40"/>
        <v>61.111111111111114</v>
      </c>
      <c r="AJ84" s="64">
        <f t="shared" si="40"/>
        <v>100</v>
      </c>
      <c r="AK84" s="64">
        <f t="shared" si="40"/>
        <v>61.111111111111114</v>
      </c>
      <c r="AL84" s="64">
        <f t="shared" si="40"/>
        <v>83.333333333333343</v>
      </c>
      <c r="AM84" s="64"/>
      <c r="AN84" s="64"/>
      <c r="AO84" s="70"/>
    </row>
    <row r="85" spans="1:41" x14ac:dyDescent="0.2">
      <c r="AO85" s="65"/>
    </row>
    <row r="86" spans="1:41" x14ac:dyDescent="0.2">
      <c r="A86" s="174" t="s">
        <v>125</v>
      </c>
      <c r="B86" s="63" t="s">
        <v>539</v>
      </c>
      <c r="C86" s="173" t="s">
        <v>521</v>
      </c>
      <c r="D86" s="173"/>
      <c r="E86" s="173"/>
      <c r="F86" s="173"/>
      <c r="G86" s="173"/>
      <c r="H86" s="173"/>
      <c r="I86" s="173" t="s">
        <v>522</v>
      </c>
      <c r="J86" s="173"/>
      <c r="K86" s="173"/>
      <c r="L86" s="173"/>
      <c r="M86" s="173"/>
      <c r="N86" s="173"/>
      <c r="O86" s="173" t="s">
        <v>523</v>
      </c>
      <c r="P86" s="173"/>
      <c r="Q86" s="173"/>
      <c r="R86" s="173"/>
      <c r="S86" s="173"/>
      <c r="T86" s="173"/>
      <c r="U86" s="173" t="s">
        <v>524</v>
      </c>
      <c r="V86" s="173"/>
      <c r="W86" s="173"/>
      <c r="X86" s="173"/>
      <c r="Y86" s="173"/>
      <c r="Z86" s="173"/>
      <c r="AA86" s="173" t="s">
        <v>525</v>
      </c>
      <c r="AB86" s="173"/>
      <c r="AC86" s="173"/>
      <c r="AD86" s="173"/>
      <c r="AE86" s="173"/>
      <c r="AF86" s="173"/>
      <c r="AG86" s="173" t="s">
        <v>526</v>
      </c>
      <c r="AH86" s="173"/>
      <c r="AI86" s="173"/>
      <c r="AJ86" s="173"/>
      <c r="AK86" s="173"/>
      <c r="AL86" s="173"/>
      <c r="AM86" s="169" t="s">
        <v>527</v>
      </c>
      <c r="AN86" s="169" t="s">
        <v>528</v>
      </c>
      <c r="AO86" s="170" t="s">
        <v>151</v>
      </c>
    </row>
    <row r="87" spans="1:41" x14ac:dyDescent="0.2">
      <c r="A87" s="175"/>
      <c r="B87" s="171" t="s">
        <v>1</v>
      </c>
      <c r="C87" s="173" t="s">
        <v>529</v>
      </c>
      <c r="D87" s="173"/>
      <c r="E87" s="173"/>
      <c r="F87" s="173"/>
      <c r="G87" s="173"/>
      <c r="H87" s="173"/>
      <c r="I87" s="173" t="s">
        <v>529</v>
      </c>
      <c r="J87" s="173"/>
      <c r="K87" s="173"/>
      <c r="L87" s="173"/>
      <c r="M87" s="173"/>
      <c r="N87" s="173"/>
      <c r="O87" s="173" t="s">
        <v>529</v>
      </c>
      <c r="P87" s="173"/>
      <c r="Q87" s="173"/>
      <c r="R87" s="173"/>
      <c r="S87" s="173"/>
      <c r="T87" s="173"/>
      <c r="U87" s="173" t="s">
        <v>529</v>
      </c>
      <c r="V87" s="173"/>
      <c r="W87" s="173"/>
      <c r="X87" s="173"/>
      <c r="Y87" s="173"/>
      <c r="Z87" s="173"/>
      <c r="AA87" s="173" t="s">
        <v>529</v>
      </c>
      <c r="AB87" s="173"/>
      <c r="AC87" s="173"/>
      <c r="AD87" s="173"/>
      <c r="AE87" s="173"/>
      <c r="AF87" s="173"/>
      <c r="AG87" s="173" t="s">
        <v>529</v>
      </c>
      <c r="AH87" s="173"/>
      <c r="AI87" s="173"/>
      <c r="AJ87" s="173"/>
      <c r="AK87" s="173"/>
      <c r="AL87" s="173"/>
      <c r="AM87" s="169"/>
      <c r="AN87" s="169"/>
      <c r="AO87" s="170"/>
    </row>
    <row r="88" spans="1:41" x14ac:dyDescent="0.2">
      <c r="A88" s="176"/>
      <c r="B88" s="172"/>
      <c r="C88" s="64" t="s">
        <v>336</v>
      </c>
      <c r="D88" s="64" t="s">
        <v>326</v>
      </c>
      <c r="E88" s="64" t="s">
        <v>302</v>
      </c>
      <c r="F88" s="64" t="s">
        <v>330</v>
      </c>
      <c r="G88" s="64" t="s">
        <v>288</v>
      </c>
      <c r="H88" s="64" t="s">
        <v>543</v>
      </c>
      <c r="I88" s="64" t="s">
        <v>338</v>
      </c>
      <c r="J88" s="64" t="s">
        <v>280</v>
      </c>
      <c r="K88" s="64" t="s">
        <v>324</v>
      </c>
      <c r="L88" s="64" t="s">
        <v>304</v>
      </c>
      <c r="M88" s="64" t="s">
        <v>306</v>
      </c>
      <c r="N88" s="64" t="s">
        <v>296</v>
      </c>
      <c r="O88" s="64" t="s">
        <v>332</v>
      </c>
      <c r="P88" s="64" t="s">
        <v>316</v>
      </c>
      <c r="Q88" s="64" t="s">
        <v>310</v>
      </c>
      <c r="R88" s="64" t="s">
        <v>274</v>
      </c>
      <c r="S88" s="64" t="s">
        <v>314</v>
      </c>
      <c r="T88" s="64" t="s">
        <v>544</v>
      </c>
      <c r="U88" s="64" t="s">
        <v>300</v>
      </c>
      <c r="V88" s="64" t="s">
        <v>284</v>
      </c>
      <c r="W88" s="64" t="s">
        <v>278</v>
      </c>
      <c r="X88" s="64" t="s">
        <v>312</v>
      </c>
      <c r="Y88" s="64" t="s">
        <v>328</v>
      </c>
      <c r="Z88" s="64" t="s">
        <v>290</v>
      </c>
      <c r="AA88" s="64" t="s">
        <v>272</v>
      </c>
      <c r="AB88" s="64" t="s">
        <v>334</v>
      </c>
      <c r="AC88" s="64" t="s">
        <v>298</v>
      </c>
      <c r="AD88" s="64" t="s">
        <v>294</v>
      </c>
      <c r="AE88" s="64" t="s">
        <v>286</v>
      </c>
      <c r="AF88" s="64" t="s">
        <v>318</v>
      </c>
      <c r="AG88" s="64" t="s">
        <v>308</v>
      </c>
      <c r="AH88" s="64" t="s">
        <v>282</v>
      </c>
      <c r="AI88" s="64" t="s">
        <v>292</v>
      </c>
      <c r="AJ88" s="64" t="s">
        <v>276</v>
      </c>
      <c r="AK88" s="64" t="s">
        <v>320</v>
      </c>
      <c r="AL88" s="64" t="s">
        <v>322</v>
      </c>
      <c r="AM88" s="169"/>
      <c r="AN88" s="169"/>
      <c r="AO88" s="170"/>
    </row>
    <row r="89" spans="1:41" x14ac:dyDescent="0.2">
      <c r="A89" s="63">
        <v>1</v>
      </c>
      <c r="B89" s="69">
        <v>1</v>
      </c>
      <c r="C89" s="64">
        <v>3</v>
      </c>
      <c r="D89" s="64">
        <v>2</v>
      </c>
      <c r="E89" s="64">
        <v>3</v>
      </c>
      <c r="F89" s="64">
        <v>3</v>
      </c>
      <c r="G89" s="64">
        <v>2</v>
      </c>
      <c r="H89" s="64"/>
      <c r="I89" s="64">
        <v>3</v>
      </c>
      <c r="J89" s="64">
        <v>3</v>
      </c>
      <c r="K89" s="64">
        <v>2</v>
      </c>
      <c r="L89" s="64">
        <v>3</v>
      </c>
      <c r="M89" s="64">
        <v>2</v>
      </c>
      <c r="N89" s="64">
        <v>2</v>
      </c>
      <c r="O89" s="64">
        <v>3</v>
      </c>
      <c r="P89" s="64">
        <v>2</v>
      </c>
      <c r="Q89" s="64">
        <v>3</v>
      </c>
      <c r="R89" s="64">
        <v>2</v>
      </c>
      <c r="S89" s="64">
        <v>2</v>
      </c>
      <c r="T89" s="64">
        <v>2</v>
      </c>
      <c r="U89" s="64">
        <v>3</v>
      </c>
      <c r="V89" s="64">
        <v>3</v>
      </c>
      <c r="W89" s="64">
        <v>2</v>
      </c>
      <c r="X89" s="64">
        <v>2</v>
      </c>
      <c r="Y89" s="64">
        <v>2</v>
      </c>
      <c r="Z89" s="64">
        <v>3</v>
      </c>
      <c r="AA89" s="64">
        <v>2</v>
      </c>
      <c r="AB89" s="64">
        <v>2</v>
      </c>
      <c r="AC89" s="64">
        <v>3</v>
      </c>
      <c r="AD89" s="64">
        <v>2</v>
      </c>
      <c r="AE89" s="64">
        <v>2</v>
      </c>
      <c r="AF89" s="64">
        <v>3</v>
      </c>
      <c r="AG89" s="64">
        <v>3</v>
      </c>
      <c r="AH89" s="64">
        <v>3</v>
      </c>
      <c r="AI89" s="64">
        <v>2</v>
      </c>
      <c r="AJ89" s="64">
        <v>3</v>
      </c>
      <c r="AK89" s="64">
        <v>2</v>
      </c>
      <c r="AL89" s="64">
        <v>3</v>
      </c>
      <c r="AM89" s="70">
        <f>SUM(C89:AL89)</f>
        <v>87</v>
      </c>
      <c r="AN89" s="71">
        <f>AM89/108*100</f>
        <v>80.555555555555557</v>
      </c>
      <c r="AO89" s="70" t="str">
        <f>IF(AN89&lt;39,"SR",IF(AN89&lt;55,"R",IF(AN89&lt;65,"S",IF(AN89&lt;79,"T","ST"))))</f>
        <v>ST</v>
      </c>
    </row>
    <row r="90" spans="1:41" x14ac:dyDescent="0.2">
      <c r="A90" s="63">
        <v>2</v>
      </c>
      <c r="B90" s="74">
        <v>2</v>
      </c>
      <c r="C90" s="64">
        <v>3</v>
      </c>
      <c r="D90" s="64">
        <v>2</v>
      </c>
      <c r="E90" s="64">
        <v>2</v>
      </c>
      <c r="F90" s="64">
        <v>2</v>
      </c>
      <c r="G90" s="64">
        <v>2</v>
      </c>
      <c r="H90" s="64"/>
      <c r="I90" s="64">
        <v>2</v>
      </c>
      <c r="J90" s="64">
        <v>3</v>
      </c>
      <c r="K90" s="64">
        <v>3</v>
      </c>
      <c r="L90" s="64">
        <v>3</v>
      </c>
      <c r="M90" s="64">
        <v>2</v>
      </c>
      <c r="N90" s="64">
        <v>3</v>
      </c>
      <c r="O90" s="64">
        <v>3</v>
      </c>
      <c r="P90" s="64">
        <v>2</v>
      </c>
      <c r="Q90" s="64">
        <v>3</v>
      </c>
      <c r="R90" s="64">
        <v>3</v>
      </c>
      <c r="S90" s="64">
        <v>2</v>
      </c>
      <c r="T90" s="64">
        <v>2</v>
      </c>
      <c r="U90" s="64">
        <v>3</v>
      </c>
      <c r="V90" s="64">
        <v>2</v>
      </c>
      <c r="W90" s="64">
        <v>2</v>
      </c>
      <c r="X90" s="64">
        <v>2</v>
      </c>
      <c r="Y90" s="64">
        <v>3</v>
      </c>
      <c r="Z90" s="64">
        <v>3</v>
      </c>
      <c r="AA90" s="64">
        <v>2</v>
      </c>
      <c r="AB90" s="64">
        <v>2</v>
      </c>
      <c r="AC90" s="64">
        <v>3</v>
      </c>
      <c r="AD90" s="64">
        <v>2</v>
      </c>
      <c r="AE90" s="64">
        <v>3</v>
      </c>
      <c r="AF90" s="64">
        <v>3</v>
      </c>
      <c r="AG90" s="64">
        <v>3</v>
      </c>
      <c r="AH90" s="64">
        <v>3</v>
      </c>
      <c r="AI90" s="64">
        <v>2</v>
      </c>
      <c r="AJ90" s="64">
        <v>3</v>
      </c>
      <c r="AK90" s="64">
        <v>2</v>
      </c>
      <c r="AL90" s="64">
        <v>3</v>
      </c>
      <c r="AM90" s="70">
        <f t="shared" ref="AM90:AM94" si="41">SUM(C90:AL90)</f>
        <v>88</v>
      </c>
      <c r="AN90" s="71">
        <f t="shared" ref="AN90:AN94" si="42">AM90/108*100</f>
        <v>81.481481481481481</v>
      </c>
      <c r="AO90" s="70" t="str">
        <f t="shared" ref="AO90:AO94" si="43">IF(AN90&lt;39,"SR",IF(AN90&lt;55,"R",IF(AN90&lt;65,"S",IF(AN90&lt;79,"T","ST"))))</f>
        <v>ST</v>
      </c>
    </row>
    <row r="91" spans="1:41" x14ac:dyDescent="0.2">
      <c r="A91" s="63">
        <v>3</v>
      </c>
      <c r="B91" s="70">
        <v>3</v>
      </c>
      <c r="C91" s="64">
        <v>3</v>
      </c>
      <c r="D91" s="64">
        <v>1</v>
      </c>
      <c r="E91" s="64">
        <v>2</v>
      </c>
      <c r="F91" s="64">
        <v>2</v>
      </c>
      <c r="G91" s="64">
        <v>2</v>
      </c>
      <c r="H91" s="64"/>
      <c r="I91" s="64">
        <v>3</v>
      </c>
      <c r="J91" s="64">
        <v>3</v>
      </c>
      <c r="K91" s="64">
        <v>2</v>
      </c>
      <c r="L91" s="64">
        <v>3</v>
      </c>
      <c r="M91" s="64">
        <v>3</v>
      </c>
      <c r="N91" s="64">
        <v>2</v>
      </c>
      <c r="O91" s="64">
        <v>3</v>
      </c>
      <c r="P91" s="64">
        <v>1</v>
      </c>
      <c r="Q91" s="64">
        <v>3</v>
      </c>
      <c r="R91" s="64">
        <v>3</v>
      </c>
      <c r="S91" s="64">
        <v>2</v>
      </c>
      <c r="T91" s="64">
        <v>2</v>
      </c>
      <c r="U91" s="64">
        <v>3</v>
      </c>
      <c r="V91" s="64">
        <v>2</v>
      </c>
      <c r="W91" s="64">
        <v>1</v>
      </c>
      <c r="X91" s="64">
        <v>2</v>
      </c>
      <c r="Y91" s="64">
        <v>2</v>
      </c>
      <c r="Z91" s="64">
        <v>3</v>
      </c>
      <c r="AA91" s="64">
        <v>2</v>
      </c>
      <c r="AB91" s="64">
        <v>2</v>
      </c>
      <c r="AC91" s="64">
        <v>3</v>
      </c>
      <c r="AD91" s="64">
        <v>2</v>
      </c>
      <c r="AE91" s="64">
        <v>2</v>
      </c>
      <c r="AF91" s="64">
        <v>3</v>
      </c>
      <c r="AG91" s="64">
        <v>2</v>
      </c>
      <c r="AH91" s="64">
        <v>3</v>
      </c>
      <c r="AI91" s="64">
        <v>1</v>
      </c>
      <c r="AJ91" s="64">
        <v>3</v>
      </c>
      <c r="AK91" s="64">
        <v>2</v>
      </c>
      <c r="AL91" s="64">
        <v>2</v>
      </c>
      <c r="AM91" s="70">
        <f t="shared" si="41"/>
        <v>80</v>
      </c>
      <c r="AN91" s="71">
        <f t="shared" si="42"/>
        <v>74.074074074074076</v>
      </c>
      <c r="AO91" s="70" t="str">
        <f t="shared" si="43"/>
        <v>T</v>
      </c>
    </row>
    <row r="92" spans="1:41" x14ac:dyDescent="0.2">
      <c r="A92" s="63">
        <v>4</v>
      </c>
      <c r="B92" s="69">
        <v>4</v>
      </c>
      <c r="C92" s="64">
        <v>2</v>
      </c>
      <c r="D92" s="64">
        <v>1</v>
      </c>
      <c r="E92" s="64">
        <v>2</v>
      </c>
      <c r="F92" s="64">
        <v>2</v>
      </c>
      <c r="G92" s="64">
        <v>2</v>
      </c>
      <c r="H92" s="64"/>
      <c r="I92" s="64">
        <v>2</v>
      </c>
      <c r="J92" s="64">
        <v>2</v>
      </c>
      <c r="K92" s="64">
        <v>2</v>
      </c>
      <c r="L92" s="64">
        <v>2</v>
      </c>
      <c r="M92" s="64">
        <v>2</v>
      </c>
      <c r="N92" s="64">
        <v>3</v>
      </c>
      <c r="O92" s="64">
        <v>2</v>
      </c>
      <c r="P92" s="64">
        <v>2</v>
      </c>
      <c r="Q92" s="64">
        <v>2</v>
      </c>
      <c r="R92" s="64">
        <v>3</v>
      </c>
      <c r="S92" s="64">
        <v>2</v>
      </c>
      <c r="T92" s="64">
        <v>3</v>
      </c>
      <c r="U92" s="64">
        <v>2</v>
      </c>
      <c r="V92" s="64">
        <v>3</v>
      </c>
      <c r="W92" s="64">
        <v>1</v>
      </c>
      <c r="X92" s="64">
        <v>2</v>
      </c>
      <c r="Y92" s="64">
        <v>2</v>
      </c>
      <c r="Z92" s="64">
        <v>3</v>
      </c>
      <c r="AA92" s="64">
        <v>2</v>
      </c>
      <c r="AB92" s="64">
        <v>2</v>
      </c>
      <c r="AC92" s="64">
        <v>2</v>
      </c>
      <c r="AD92" s="64">
        <v>2</v>
      </c>
      <c r="AE92" s="64">
        <v>2</v>
      </c>
      <c r="AF92" s="64">
        <v>3</v>
      </c>
      <c r="AG92" s="64">
        <v>3</v>
      </c>
      <c r="AH92" s="64">
        <v>3</v>
      </c>
      <c r="AI92" s="64">
        <v>1</v>
      </c>
      <c r="AJ92" s="64">
        <v>3</v>
      </c>
      <c r="AK92" s="64">
        <v>2</v>
      </c>
      <c r="AL92" s="64">
        <v>2</v>
      </c>
      <c r="AM92" s="70">
        <f t="shared" si="41"/>
        <v>76</v>
      </c>
      <c r="AN92" s="71">
        <f t="shared" si="42"/>
        <v>70.370370370370367</v>
      </c>
      <c r="AO92" s="70" t="str">
        <f t="shared" si="43"/>
        <v>T</v>
      </c>
    </row>
    <row r="93" spans="1:41" x14ac:dyDescent="0.2">
      <c r="A93" s="63">
        <v>5</v>
      </c>
      <c r="B93" s="70">
        <v>5</v>
      </c>
      <c r="C93" s="64">
        <v>3</v>
      </c>
      <c r="D93" s="64">
        <v>2</v>
      </c>
      <c r="E93" s="64">
        <v>2</v>
      </c>
      <c r="F93" s="64">
        <v>2</v>
      </c>
      <c r="G93" s="64">
        <v>2</v>
      </c>
      <c r="H93" s="64"/>
      <c r="I93" s="64">
        <v>2</v>
      </c>
      <c r="J93" s="64">
        <v>3</v>
      </c>
      <c r="K93" s="64">
        <v>2</v>
      </c>
      <c r="L93" s="64">
        <v>3</v>
      </c>
      <c r="M93" s="64">
        <v>2</v>
      </c>
      <c r="N93" s="64">
        <v>3</v>
      </c>
      <c r="O93" s="64">
        <v>3</v>
      </c>
      <c r="P93" s="64">
        <v>2</v>
      </c>
      <c r="Q93" s="64">
        <v>2</v>
      </c>
      <c r="R93" s="64">
        <v>2</v>
      </c>
      <c r="S93" s="64">
        <v>3</v>
      </c>
      <c r="T93" s="64">
        <v>2</v>
      </c>
      <c r="U93" s="64">
        <v>3</v>
      </c>
      <c r="V93" s="64">
        <v>3</v>
      </c>
      <c r="W93" s="64">
        <v>2</v>
      </c>
      <c r="X93" s="64">
        <v>2</v>
      </c>
      <c r="Y93" s="64">
        <v>3</v>
      </c>
      <c r="Z93" s="64">
        <v>2</v>
      </c>
      <c r="AA93" s="64">
        <v>2</v>
      </c>
      <c r="AB93" s="64">
        <v>2</v>
      </c>
      <c r="AC93" s="64">
        <v>3</v>
      </c>
      <c r="AD93" s="64">
        <v>2</v>
      </c>
      <c r="AE93" s="64">
        <v>2</v>
      </c>
      <c r="AF93" s="64">
        <v>3</v>
      </c>
      <c r="AG93" s="64">
        <v>3</v>
      </c>
      <c r="AH93" s="64">
        <v>3</v>
      </c>
      <c r="AI93" s="64">
        <v>2</v>
      </c>
      <c r="AJ93" s="64">
        <v>3</v>
      </c>
      <c r="AK93" s="64">
        <v>1</v>
      </c>
      <c r="AL93" s="64">
        <v>3</v>
      </c>
      <c r="AM93" s="70">
        <f t="shared" si="41"/>
        <v>84</v>
      </c>
      <c r="AN93" s="71">
        <f t="shared" si="42"/>
        <v>77.777777777777786</v>
      </c>
      <c r="AO93" s="70" t="str">
        <f t="shared" si="43"/>
        <v>T</v>
      </c>
    </row>
    <row r="94" spans="1:41" x14ac:dyDescent="0.2">
      <c r="A94" s="63">
        <v>6</v>
      </c>
      <c r="B94" s="70">
        <v>6</v>
      </c>
      <c r="C94" s="64">
        <v>3</v>
      </c>
      <c r="D94" s="64">
        <v>2</v>
      </c>
      <c r="E94" s="64">
        <v>3</v>
      </c>
      <c r="F94" s="64">
        <v>3</v>
      </c>
      <c r="G94" s="64">
        <v>2</v>
      </c>
      <c r="H94" s="64"/>
      <c r="I94" s="64">
        <v>3</v>
      </c>
      <c r="J94" s="64">
        <v>3</v>
      </c>
      <c r="K94" s="64">
        <v>3</v>
      </c>
      <c r="L94" s="64">
        <v>3</v>
      </c>
      <c r="M94" s="64">
        <v>2</v>
      </c>
      <c r="N94" s="64">
        <v>3</v>
      </c>
      <c r="O94" s="64">
        <v>3</v>
      </c>
      <c r="P94" s="64">
        <v>2</v>
      </c>
      <c r="Q94" s="64">
        <v>3</v>
      </c>
      <c r="R94" s="64">
        <v>2</v>
      </c>
      <c r="S94" s="64">
        <v>2</v>
      </c>
      <c r="T94" s="64">
        <v>2</v>
      </c>
      <c r="U94" s="64">
        <v>3</v>
      </c>
      <c r="V94" s="64">
        <v>3</v>
      </c>
      <c r="W94" s="64">
        <v>2</v>
      </c>
      <c r="X94" s="64">
        <v>2</v>
      </c>
      <c r="Y94" s="64">
        <v>2</v>
      </c>
      <c r="Z94" s="64">
        <v>3</v>
      </c>
      <c r="AA94" s="64">
        <v>2</v>
      </c>
      <c r="AB94" s="64">
        <v>2</v>
      </c>
      <c r="AC94" s="64">
        <v>3</v>
      </c>
      <c r="AD94" s="64">
        <v>2</v>
      </c>
      <c r="AE94" s="64">
        <v>2</v>
      </c>
      <c r="AF94" s="64">
        <v>3</v>
      </c>
      <c r="AG94" s="64">
        <v>3</v>
      </c>
      <c r="AH94" s="64">
        <v>3</v>
      </c>
      <c r="AI94" s="64">
        <v>2</v>
      </c>
      <c r="AJ94" s="64">
        <v>3</v>
      </c>
      <c r="AK94" s="64">
        <v>2</v>
      </c>
      <c r="AL94" s="64">
        <v>3</v>
      </c>
      <c r="AM94" s="70">
        <f t="shared" si="41"/>
        <v>89</v>
      </c>
      <c r="AN94" s="71">
        <f t="shared" si="42"/>
        <v>82.407407407407405</v>
      </c>
      <c r="AO94" s="70" t="str">
        <f t="shared" si="43"/>
        <v>ST</v>
      </c>
    </row>
    <row r="95" spans="1:41" x14ac:dyDescent="0.2">
      <c r="A95" s="64"/>
      <c r="B95" s="64" t="s">
        <v>537</v>
      </c>
      <c r="C95" s="64">
        <f>SUM(C89:C94)</f>
        <v>17</v>
      </c>
      <c r="D95" s="64">
        <f t="shared" ref="D95:AL95" si="44">SUM(D89:D94)</f>
        <v>10</v>
      </c>
      <c r="E95" s="64">
        <f t="shared" si="44"/>
        <v>14</v>
      </c>
      <c r="F95" s="64">
        <f t="shared" si="44"/>
        <v>14</v>
      </c>
      <c r="G95" s="64">
        <f t="shared" si="44"/>
        <v>12</v>
      </c>
      <c r="H95" s="64"/>
      <c r="I95" s="64">
        <f t="shared" si="44"/>
        <v>15</v>
      </c>
      <c r="J95" s="64">
        <f t="shared" si="44"/>
        <v>17</v>
      </c>
      <c r="K95" s="64">
        <f t="shared" si="44"/>
        <v>14</v>
      </c>
      <c r="L95" s="64">
        <f t="shared" si="44"/>
        <v>17</v>
      </c>
      <c r="M95" s="64">
        <f t="shared" si="44"/>
        <v>13</v>
      </c>
      <c r="N95" s="64">
        <f t="shared" si="44"/>
        <v>16</v>
      </c>
      <c r="O95" s="64">
        <f t="shared" si="44"/>
        <v>17</v>
      </c>
      <c r="P95" s="64">
        <f t="shared" si="44"/>
        <v>11</v>
      </c>
      <c r="Q95" s="64">
        <f t="shared" si="44"/>
        <v>16</v>
      </c>
      <c r="R95" s="64">
        <f t="shared" si="44"/>
        <v>15</v>
      </c>
      <c r="S95" s="64">
        <f t="shared" si="44"/>
        <v>13</v>
      </c>
      <c r="T95" s="64">
        <f t="shared" si="44"/>
        <v>13</v>
      </c>
      <c r="U95" s="64">
        <f t="shared" si="44"/>
        <v>17</v>
      </c>
      <c r="V95" s="64">
        <f t="shared" si="44"/>
        <v>16</v>
      </c>
      <c r="W95" s="64">
        <f t="shared" si="44"/>
        <v>10</v>
      </c>
      <c r="X95" s="64">
        <f t="shared" si="44"/>
        <v>12</v>
      </c>
      <c r="Y95" s="64">
        <f t="shared" si="44"/>
        <v>14</v>
      </c>
      <c r="Z95" s="64">
        <f t="shared" si="44"/>
        <v>17</v>
      </c>
      <c r="AA95" s="64">
        <f t="shared" si="44"/>
        <v>12</v>
      </c>
      <c r="AB95" s="64">
        <f t="shared" si="44"/>
        <v>12</v>
      </c>
      <c r="AC95" s="64">
        <f t="shared" si="44"/>
        <v>17</v>
      </c>
      <c r="AD95" s="64">
        <f t="shared" si="44"/>
        <v>12</v>
      </c>
      <c r="AE95" s="64">
        <f t="shared" si="44"/>
        <v>13</v>
      </c>
      <c r="AF95" s="64">
        <f t="shared" si="44"/>
        <v>18</v>
      </c>
      <c r="AG95" s="64">
        <f t="shared" si="44"/>
        <v>17</v>
      </c>
      <c r="AH95" s="64">
        <f t="shared" si="44"/>
        <v>18</v>
      </c>
      <c r="AI95" s="64">
        <f t="shared" si="44"/>
        <v>10</v>
      </c>
      <c r="AJ95" s="64">
        <f t="shared" si="44"/>
        <v>18</v>
      </c>
      <c r="AK95" s="64">
        <f t="shared" si="44"/>
        <v>11</v>
      </c>
      <c r="AL95" s="64">
        <f t="shared" si="44"/>
        <v>16</v>
      </c>
      <c r="AO95" s="65"/>
    </row>
    <row r="96" spans="1:41" x14ac:dyDescent="0.2">
      <c r="A96" s="64"/>
      <c r="B96" s="64" t="s">
        <v>538</v>
      </c>
      <c r="C96" s="64">
        <f>C95/18*100</f>
        <v>94.444444444444443</v>
      </c>
      <c r="D96" s="64">
        <f t="shared" ref="D96:AL96" si="45">D95/18*100</f>
        <v>55.555555555555557</v>
      </c>
      <c r="E96" s="64">
        <f t="shared" si="45"/>
        <v>77.777777777777786</v>
      </c>
      <c r="F96" s="64">
        <f t="shared" si="45"/>
        <v>77.777777777777786</v>
      </c>
      <c r="G96" s="64">
        <f t="shared" si="45"/>
        <v>66.666666666666657</v>
      </c>
      <c r="H96" s="64"/>
      <c r="I96" s="64">
        <f t="shared" si="45"/>
        <v>83.333333333333343</v>
      </c>
      <c r="J96" s="64">
        <f t="shared" si="45"/>
        <v>94.444444444444443</v>
      </c>
      <c r="K96" s="64">
        <f t="shared" si="45"/>
        <v>77.777777777777786</v>
      </c>
      <c r="L96" s="64">
        <f t="shared" si="45"/>
        <v>94.444444444444443</v>
      </c>
      <c r="M96" s="64">
        <f t="shared" si="45"/>
        <v>72.222222222222214</v>
      </c>
      <c r="N96" s="64">
        <f t="shared" si="45"/>
        <v>88.888888888888886</v>
      </c>
      <c r="O96" s="64">
        <f t="shared" si="45"/>
        <v>94.444444444444443</v>
      </c>
      <c r="P96" s="64">
        <f t="shared" si="45"/>
        <v>61.111111111111114</v>
      </c>
      <c r="Q96" s="64">
        <f t="shared" si="45"/>
        <v>88.888888888888886</v>
      </c>
      <c r="R96" s="64">
        <f t="shared" si="45"/>
        <v>83.333333333333343</v>
      </c>
      <c r="S96" s="64">
        <f t="shared" si="45"/>
        <v>72.222222222222214</v>
      </c>
      <c r="T96" s="64">
        <f t="shared" si="45"/>
        <v>72.222222222222214</v>
      </c>
      <c r="U96" s="64">
        <f t="shared" si="45"/>
        <v>94.444444444444443</v>
      </c>
      <c r="V96" s="64">
        <f t="shared" si="45"/>
        <v>88.888888888888886</v>
      </c>
      <c r="W96" s="64">
        <f t="shared" si="45"/>
        <v>55.555555555555557</v>
      </c>
      <c r="X96" s="64">
        <f t="shared" si="45"/>
        <v>66.666666666666657</v>
      </c>
      <c r="Y96" s="64">
        <f t="shared" si="45"/>
        <v>77.777777777777786</v>
      </c>
      <c r="Z96" s="64">
        <f t="shared" si="45"/>
        <v>94.444444444444443</v>
      </c>
      <c r="AA96" s="64">
        <f t="shared" si="45"/>
        <v>66.666666666666657</v>
      </c>
      <c r="AB96" s="64">
        <f t="shared" si="45"/>
        <v>66.666666666666657</v>
      </c>
      <c r="AC96" s="64">
        <f t="shared" si="45"/>
        <v>94.444444444444443</v>
      </c>
      <c r="AD96" s="64">
        <f t="shared" si="45"/>
        <v>66.666666666666657</v>
      </c>
      <c r="AE96" s="64">
        <f t="shared" si="45"/>
        <v>72.222222222222214</v>
      </c>
      <c r="AF96" s="64">
        <f t="shared" si="45"/>
        <v>100</v>
      </c>
      <c r="AG96" s="64">
        <f t="shared" si="45"/>
        <v>94.444444444444443</v>
      </c>
      <c r="AH96" s="64">
        <f t="shared" si="45"/>
        <v>100</v>
      </c>
      <c r="AI96" s="64">
        <f t="shared" si="45"/>
        <v>55.555555555555557</v>
      </c>
      <c r="AJ96" s="64">
        <f t="shared" si="45"/>
        <v>100</v>
      </c>
      <c r="AK96" s="64">
        <f t="shared" si="45"/>
        <v>61.111111111111114</v>
      </c>
      <c r="AL96" s="64">
        <f t="shared" si="45"/>
        <v>88.888888888888886</v>
      </c>
      <c r="AO96" s="65"/>
    </row>
    <row r="97" spans="1:41" x14ac:dyDescent="0.2">
      <c r="AO97" s="65"/>
    </row>
    <row r="98" spans="1:41" x14ac:dyDescent="0.2">
      <c r="A98" s="174" t="s">
        <v>125</v>
      </c>
      <c r="B98" s="63" t="s">
        <v>540</v>
      </c>
      <c r="C98" s="173" t="s">
        <v>521</v>
      </c>
      <c r="D98" s="173"/>
      <c r="E98" s="173"/>
      <c r="F98" s="173"/>
      <c r="G98" s="173"/>
      <c r="H98" s="173"/>
      <c r="I98" s="173" t="s">
        <v>522</v>
      </c>
      <c r="J98" s="173"/>
      <c r="K98" s="173"/>
      <c r="L98" s="173"/>
      <c r="M98" s="173"/>
      <c r="N98" s="173"/>
      <c r="O98" s="173" t="s">
        <v>523</v>
      </c>
      <c r="P98" s="173"/>
      <c r="Q98" s="173"/>
      <c r="R98" s="173"/>
      <c r="S98" s="173"/>
      <c r="T98" s="173"/>
      <c r="U98" s="173" t="s">
        <v>524</v>
      </c>
      <c r="V98" s="173"/>
      <c r="W98" s="173"/>
      <c r="X98" s="173"/>
      <c r="Y98" s="173"/>
      <c r="Z98" s="173"/>
      <c r="AA98" s="173" t="s">
        <v>525</v>
      </c>
      <c r="AB98" s="173"/>
      <c r="AC98" s="173"/>
      <c r="AD98" s="173"/>
      <c r="AE98" s="173"/>
      <c r="AF98" s="173"/>
      <c r="AG98" s="173" t="s">
        <v>526</v>
      </c>
      <c r="AH98" s="173"/>
      <c r="AI98" s="173"/>
      <c r="AJ98" s="173"/>
      <c r="AK98" s="173"/>
      <c r="AL98" s="173"/>
      <c r="AM98" s="169" t="s">
        <v>527</v>
      </c>
      <c r="AN98" s="169" t="s">
        <v>528</v>
      </c>
      <c r="AO98" s="170" t="s">
        <v>151</v>
      </c>
    </row>
    <row r="99" spans="1:41" x14ac:dyDescent="0.2">
      <c r="A99" s="175"/>
      <c r="B99" s="171" t="s">
        <v>1</v>
      </c>
      <c r="C99" s="173" t="s">
        <v>529</v>
      </c>
      <c r="D99" s="173"/>
      <c r="E99" s="173"/>
      <c r="F99" s="173"/>
      <c r="G99" s="173"/>
      <c r="H99" s="173"/>
      <c r="I99" s="173" t="s">
        <v>529</v>
      </c>
      <c r="J99" s="173"/>
      <c r="K99" s="173"/>
      <c r="L99" s="173"/>
      <c r="M99" s="173"/>
      <c r="N99" s="173"/>
      <c r="O99" s="173" t="s">
        <v>529</v>
      </c>
      <c r="P99" s="173"/>
      <c r="Q99" s="173"/>
      <c r="R99" s="173"/>
      <c r="S99" s="173"/>
      <c r="T99" s="173"/>
      <c r="U99" s="173" t="s">
        <v>529</v>
      </c>
      <c r="V99" s="173"/>
      <c r="W99" s="173"/>
      <c r="X99" s="173"/>
      <c r="Y99" s="173"/>
      <c r="Z99" s="173"/>
      <c r="AA99" s="173" t="s">
        <v>529</v>
      </c>
      <c r="AB99" s="173"/>
      <c r="AC99" s="173"/>
      <c r="AD99" s="173"/>
      <c r="AE99" s="173"/>
      <c r="AF99" s="173"/>
      <c r="AG99" s="173" t="s">
        <v>529</v>
      </c>
      <c r="AH99" s="173"/>
      <c r="AI99" s="173"/>
      <c r="AJ99" s="173"/>
      <c r="AK99" s="173"/>
      <c r="AL99" s="173"/>
      <c r="AM99" s="169"/>
      <c r="AN99" s="169"/>
      <c r="AO99" s="170"/>
    </row>
    <row r="100" spans="1:41" x14ac:dyDescent="0.2">
      <c r="A100" s="176"/>
      <c r="B100" s="172"/>
      <c r="C100" s="64" t="s">
        <v>336</v>
      </c>
      <c r="D100" s="64" t="s">
        <v>326</v>
      </c>
      <c r="E100" s="64" t="s">
        <v>302</v>
      </c>
      <c r="F100" s="64" t="s">
        <v>330</v>
      </c>
      <c r="G100" s="64" t="s">
        <v>288</v>
      </c>
      <c r="H100" s="64" t="s">
        <v>543</v>
      </c>
      <c r="I100" s="64" t="s">
        <v>338</v>
      </c>
      <c r="J100" s="64" t="s">
        <v>280</v>
      </c>
      <c r="K100" s="64" t="s">
        <v>324</v>
      </c>
      <c r="L100" s="64" t="s">
        <v>304</v>
      </c>
      <c r="M100" s="64" t="s">
        <v>306</v>
      </c>
      <c r="N100" s="64" t="s">
        <v>296</v>
      </c>
      <c r="O100" s="64" t="s">
        <v>332</v>
      </c>
      <c r="P100" s="64" t="s">
        <v>316</v>
      </c>
      <c r="Q100" s="64" t="s">
        <v>310</v>
      </c>
      <c r="R100" s="64" t="s">
        <v>274</v>
      </c>
      <c r="S100" s="64" t="s">
        <v>314</v>
      </c>
      <c r="T100" s="64" t="s">
        <v>544</v>
      </c>
      <c r="U100" s="64" t="s">
        <v>300</v>
      </c>
      <c r="V100" s="64" t="s">
        <v>284</v>
      </c>
      <c r="W100" s="64" t="s">
        <v>278</v>
      </c>
      <c r="X100" s="64" t="s">
        <v>312</v>
      </c>
      <c r="Y100" s="64" t="s">
        <v>328</v>
      </c>
      <c r="Z100" s="64" t="s">
        <v>290</v>
      </c>
      <c r="AA100" s="64" t="s">
        <v>272</v>
      </c>
      <c r="AB100" s="64" t="s">
        <v>334</v>
      </c>
      <c r="AC100" s="64" t="s">
        <v>298</v>
      </c>
      <c r="AD100" s="64" t="s">
        <v>294</v>
      </c>
      <c r="AE100" s="64" t="s">
        <v>286</v>
      </c>
      <c r="AF100" s="64" t="s">
        <v>318</v>
      </c>
      <c r="AG100" s="64" t="s">
        <v>308</v>
      </c>
      <c r="AH100" s="64" t="s">
        <v>282</v>
      </c>
      <c r="AI100" s="64" t="s">
        <v>292</v>
      </c>
      <c r="AJ100" s="64" t="s">
        <v>276</v>
      </c>
      <c r="AK100" s="64" t="s">
        <v>320</v>
      </c>
      <c r="AL100" s="64" t="s">
        <v>322</v>
      </c>
      <c r="AM100" s="169"/>
      <c r="AN100" s="169"/>
      <c r="AO100" s="170"/>
    </row>
    <row r="101" spans="1:41" x14ac:dyDescent="0.2">
      <c r="A101" s="63">
        <v>1</v>
      </c>
      <c r="B101" s="69">
        <v>1</v>
      </c>
      <c r="C101" s="64">
        <v>3</v>
      </c>
      <c r="D101" s="64">
        <v>2</v>
      </c>
      <c r="E101" s="64">
        <v>3</v>
      </c>
      <c r="F101" s="64">
        <v>2</v>
      </c>
      <c r="G101" s="64">
        <v>2</v>
      </c>
      <c r="H101" s="64"/>
      <c r="I101" s="64">
        <v>2</v>
      </c>
      <c r="J101" s="64">
        <v>3</v>
      </c>
      <c r="K101" s="64">
        <v>2</v>
      </c>
      <c r="L101" s="64">
        <v>3</v>
      </c>
      <c r="M101" s="64">
        <v>3</v>
      </c>
      <c r="N101" s="64">
        <v>2</v>
      </c>
      <c r="O101" s="64">
        <v>3</v>
      </c>
      <c r="P101" s="64">
        <v>2</v>
      </c>
      <c r="Q101" s="64">
        <v>3</v>
      </c>
      <c r="R101" s="64">
        <v>3</v>
      </c>
      <c r="S101" s="64">
        <v>3</v>
      </c>
      <c r="T101" s="64">
        <v>2</v>
      </c>
      <c r="U101" s="64">
        <v>3</v>
      </c>
      <c r="V101" s="64">
        <v>2</v>
      </c>
      <c r="W101" s="64">
        <v>3</v>
      </c>
      <c r="X101" s="64">
        <v>3</v>
      </c>
      <c r="Y101" s="64">
        <v>2</v>
      </c>
      <c r="Z101" s="64">
        <v>3</v>
      </c>
      <c r="AA101" s="64">
        <v>2</v>
      </c>
      <c r="AB101" s="64">
        <v>2</v>
      </c>
      <c r="AC101" s="64">
        <v>3</v>
      </c>
      <c r="AD101" s="64">
        <v>2</v>
      </c>
      <c r="AE101" s="64">
        <v>3</v>
      </c>
      <c r="AF101" s="64">
        <v>3</v>
      </c>
      <c r="AG101" s="64">
        <v>3</v>
      </c>
      <c r="AH101" s="64">
        <v>2</v>
      </c>
      <c r="AI101" s="64">
        <v>2</v>
      </c>
      <c r="AJ101" s="64">
        <v>3</v>
      </c>
      <c r="AK101" s="64">
        <v>2</v>
      </c>
      <c r="AL101" s="64">
        <v>3</v>
      </c>
      <c r="AM101" s="70">
        <f>SUM(C101:AL101)</f>
        <v>89</v>
      </c>
      <c r="AN101" s="71">
        <f>AM101/108*100</f>
        <v>82.407407407407405</v>
      </c>
      <c r="AO101" s="70" t="str">
        <f>IF(AN101&lt;39,"SR",IF(AN101&lt;55,"R",IF(AN101&lt;65,"S",IF(AN101&lt;79,"T","ST"))))</f>
        <v>ST</v>
      </c>
    </row>
    <row r="102" spans="1:41" x14ac:dyDescent="0.2">
      <c r="A102" s="63">
        <v>2</v>
      </c>
      <c r="B102" s="74">
        <v>2</v>
      </c>
      <c r="C102" s="64">
        <v>3</v>
      </c>
      <c r="D102" s="64">
        <v>2</v>
      </c>
      <c r="E102" s="64">
        <v>3</v>
      </c>
      <c r="F102" s="64">
        <v>3</v>
      </c>
      <c r="G102" s="64">
        <v>2</v>
      </c>
      <c r="H102" s="64"/>
      <c r="I102" s="64">
        <v>2</v>
      </c>
      <c r="J102" s="64">
        <v>3</v>
      </c>
      <c r="K102" s="64">
        <v>3</v>
      </c>
      <c r="L102" s="64">
        <v>3</v>
      </c>
      <c r="M102" s="64">
        <v>2</v>
      </c>
      <c r="N102" s="64">
        <v>3</v>
      </c>
      <c r="O102" s="64">
        <v>3</v>
      </c>
      <c r="P102" s="64">
        <v>2</v>
      </c>
      <c r="Q102" s="64">
        <v>3</v>
      </c>
      <c r="R102" s="64">
        <v>3</v>
      </c>
      <c r="S102" s="64">
        <v>2</v>
      </c>
      <c r="T102" s="64">
        <v>2</v>
      </c>
      <c r="U102" s="64">
        <v>3</v>
      </c>
      <c r="V102" s="64">
        <v>2</v>
      </c>
      <c r="W102" s="64">
        <v>3</v>
      </c>
      <c r="X102" s="64">
        <v>3</v>
      </c>
      <c r="Y102" s="64">
        <v>2</v>
      </c>
      <c r="Z102" s="64">
        <v>2</v>
      </c>
      <c r="AA102" s="64">
        <v>2</v>
      </c>
      <c r="AB102" s="64">
        <v>2</v>
      </c>
      <c r="AC102" s="64">
        <v>3</v>
      </c>
      <c r="AD102" s="64">
        <v>2</v>
      </c>
      <c r="AE102" s="64">
        <v>2</v>
      </c>
      <c r="AF102" s="64">
        <v>3</v>
      </c>
      <c r="AG102" s="64">
        <v>3</v>
      </c>
      <c r="AH102" s="64">
        <v>3</v>
      </c>
      <c r="AI102" s="64">
        <v>2</v>
      </c>
      <c r="AJ102" s="64">
        <v>3</v>
      </c>
      <c r="AK102" s="64">
        <v>2</v>
      </c>
      <c r="AL102" s="64">
        <v>2</v>
      </c>
      <c r="AM102" s="70">
        <f t="shared" ref="AM102:AM106" si="46">SUM(C102:AL102)</f>
        <v>88</v>
      </c>
      <c r="AN102" s="71">
        <f t="shared" ref="AN102:AN106" si="47">AM102/108*100</f>
        <v>81.481481481481481</v>
      </c>
      <c r="AO102" s="70" t="str">
        <f t="shared" ref="AO102:AO106" si="48">IF(AN102&lt;39,"SR",IF(AN102&lt;55,"R",IF(AN102&lt;65,"S",IF(AN102&lt;79,"T","ST"))))</f>
        <v>ST</v>
      </c>
    </row>
    <row r="103" spans="1:41" x14ac:dyDescent="0.2">
      <c r="A103" s="63">
        <v>3</v>
      </c>
      <c r="B103" s="70">
        <v>3</v>
      </c>
      <c r="C103" s="64">
        <v>2</v>
      </c>
      <c r="D103" s="64">
        <v>1</v>
      </c>
      <c r="E103" s="64">
        <v>2</v>
      </c>
      <c r="F103" s="64">
        <v>3</v>
      </c>
      <c r="G103" s="64">
        <v>2</v>
      </c>
      <c r="H103" s="64"/>
      <c r="I103" s="64">
        <v>2</v>
      </c>
      <c r="J103" s="64">
        <v>3</v>
      </c>
      <c r="K103" s="64">
        <v>2</v>
      </c>
      <c r="L103" s="64">
        <v>3</v>
      </c>
      <c r="M103" s="64">
        <v>3</v>
      </c>
      <c r="N103" s="64">
        <v>2</v>
      </c>
      <c r="O103" s="64">
        <v>3</v>
      </c>
      <c r="P103" s="64">
        <v>1</v>
      </c>
      <c r="Q103" s="64">
        <v>3</v>
      </c>
      <c r="R103" s="64">
        <v>3</v>
      </c>
      <c r="S103" s="64">
        <v>2</v>
      </c>
      <c r="T103" s="64">
        <v>3</v>
      </c>
      <c r="U103" s="64">
        <v>3</v>
      </c>
      <c r="V103" s="64">
        <v>1</v>
      </c>
      <c r="W103" s="64">
        <v>3</v>
      </c>
      <c r="X103" s="64">
        <v>3</v>
      </c>
      <c r="Y103" s="64">
        <v>2</v>
      </c>
      <c r="Z103" s="64">
        <v>2</v>
      </c>
      <c r="AA103" s="64">
        <v>2</v>
      </c>
      <c r="AB103" s="64">
        <v>3</v>
      </c>
      <c r="AC103" s="64">
        <v>3</v>
      </c>
      <c r="AD103" s="64">
        <v>3</v>
      </c>
      <c r="AE103" s="64">
        <v>2</v>
      </c>
      <c r="AF103" s="64">
        <v>3</v>
      </c>
      <c r="AG103" s="64">
        <v>2</v>
      </c>
      <c r="AH103" s="64">
        <v>3</v>
      </c>
      <c r="AI103" s="64">
        <v>1</v>
      </c>
      <c r="AJ103" s="64">
        <v>3</v>
      </c>
      <c r="AK103" s="64">
        <v>2</v>
      </c>
      <c r="AL103" s="64">
        <v>3</v>
      </c>
      <c r="AM103" s="70">
        <f t="shared" si="46"/>
        <v>84</v>
      </c>
      <c r="AN103" s="71">
        <f t="shared" si="47"/>
        <v>77.777777777777786</v>
      </c>
      <c r="AO103" s="70" t="str">
        <f t="shared" si="48"/>
        <v>T</v>
      </c>
    </row>
    <row r="104" spans="1:41" x14ac:dyDescent="0.2">
      <c r="A104" s="63">
        <v>4</v>
      </c>
      <c r="B104" s="69">
        <v>4</v>
      </c>
      <c r="C104" s="64">
        <v>2</v>
      </c>
      <c r="D104" s="64">
        <v>2</v>
      </c>
      <c r="E104" s="64">
        <v>2</v>
      </c>
      <c r="F104" s="64">
        <v>2</v>
      </c>
      <c r="G104" s="64">
        <v>2</v>
      </c>
      <c r="H104" s="64"/>
      <c r="I104" s="64">
        <v>2</v>
      </c>
      <c r="J104" s="64">
        <v>2</v>
      </c>
      <c r="K104" s="64">
        <v>2</v>
      </c>
      <c r="L104" s="64">
        <v>2</v>
      </c>
      <c r="M104" s="64">
        <v>2</v>
      </c>
      <c r="N104" s="64">
        <v>3</v>
      </c>
      <c r="O104" s="64">
        <v>2</v>
      </c>
      <c r="P104" s="64">
        <v>2</v>
      </c>
      <c r="Q104" s="64">
        <v>2</v>
      </c>
      <c r="R104" s="64">
        <v>2</v>
      </c>
      <c r="S104" s="64">
        <v>2</v>
      </c>
      <c r="T104" s="64">
        <v>2</v>
      </c>
      <c r="U104" s="64">
        <v>2</v>
      </c>
      <c r="V104" s="64">
        <v>2</v>
      </c>
      <c r="W104" s="64">
        <v>2</v>
      </c>
      <c r="X104" s="64">
        <v>2</v>
      </c>
      <c r="Y104" s="64">
        <v>2</v>
      </c>
      <c r="Z104" s="64">
        <v>2</v>
      </c>
      <c r="AA104" s="64">
        <v>2</v>
      </c>
      <c r="AB104" s="64">
        <v>2</v>
      </c>
      <c r="AC104" s="64">
        <v>2</v>
      </c>
      <c r="AD104" s="64">
        <v>2</v>
      </c>
      <c r="AE104" s="64">
        <v>2</v>
      </c>
      <c r="AF104" s="64">
        <v>3</v>
      </c>
      <c r="AG104" s="64">
        <v>3</v>
      </c>
      <c r="AH104" s="64">
        <v>2</v>
      </c>
      <c r="AI104" s="64">
        <v>2</v>
      </c>
      <c r="AJ104" s="64">
        <v>3</v>
      </c>
      <c r="AK104" s="64">
        <v>1</v>
      </c>
      <c r="AL104" s="64">
        <v>2</v>
      </c>
      <c r="AM104" s="70">
        <f t="shared" si="46"/>
        <v>73</v>
      </c>
      <c r="AN104" s="71">
        <f t="shared" si="47"/>
        <v>67.592592592592595</v>
      </c>
      <c r="AO104" s="70" t="str">
        <f t="shared" si="48"/>
        <v>T</v>
      </c>
    </row>
    <row r="105" spans="1:41" x14ac:dyDescent="0.2">
      <c r="A105" s="63">
        <v>5</v>
      </c>
      <c r="B105" s="70">
        <v>5</v>
      </c>
      <c r="C105" s="64">
        <v>3</v>
      </c>
      <c r="D105" s="64">
        <v>1</v>
      </c>
      <c r="E105" s="64">
        <v>2</v>
      </c>
      <c r="F105" s="64">
        <v>2</v>
      </c>
      <c r="G105" s="64">
        <v>3</v>
      </c>
      <c r="H105" s="64"/>
      <c r="I105" s="64">
        <v>2</v>
      </c>
      <c r="J105" s="64">
        <v>3</v>
      </c>
      <c r="K105" s="64">
        <v>2</v>
      </c>
      <c r="L105" s="64">
        <v>3</v>
      </c>
      <c r="M105" s="64">
        <v>3</v>
      </c>
      <c r="N105" s="64">
        <v>2</v>
      </c>
      <c r="O105" s="64">
        <v>3</v>
      </c>
      <c r="P105" s="64">
        <v>1</v>
      </c>
      <c r="Q105" s="64">
        <v>2</v>
      </c>
      <c r="R105" s="64">
        <v>2</v>
      </c>
      <c r="S105" s="64">
        <v>3</v>
      </c>
      <c r="T105" s="64">
        <v>2</v>
      </c>
      <c r="U105" s="64">
        <v>3</v>
      </c>
      <c r="V105" s="64">
        <v>1</v>
      </c>
      <c r="W105" s="64">
        <v>2</v>
      </c>
      <c r="X105" s="64">
        <v>2</v>
      </c>
      <c r="Y105" s="64">
        <v>2</v>
      </c>
      <c r="Z105" s="64">
        <v>2</v>
      </c>
      <c r="AA105" s="64">
        <v>2</v>
      </c>
      <c r="AB105" s="64">
        <v>2</v>
      </c>
      <c r="AC105" s="64">
        <v>3</v>
      </c>
      <c r="AD105" s="64">
        <v>2</v>
      </c>
      <c r="AE105" s="64">
        <v>3</v>
      </c>
      <c r="AF105" s="64">
        <v>2</v>
      </c>
      <c r="AG105" s="64">
        <v>3</v>
      </c>
      <c r="AH105" s="64">
        <v>3</v>
      </c>
      <c r="AI105" s="64">
        <v>2</v>
      </c>
      <c r="AJ105" s="64">
        <v>3</v>
      </c>
      <c r="AK105" s="64">
        <v>1</v>
      </c>
      <c r="AL105" s="64">
        <v>3</v>
      </c>
      <c r="AM105" s="70">
        <f t="shared" si="46"/>
        <v>80</v>
      </c>
      <c r="AN105" s="71">
        <f t="shared" si="47"/>
        <v>74.074074074074076</v>
      </c>
      <c r="AO105" s="70" t="str">
        <f t="shared" si="48"/>
        <v>T</v>
      </c>
    </row>
    <row r="106" spans="1:41" x14ac:dyDescent="0.2">
      <c r="A106" s="63">
        <v>6</v>
      </c>
      <c r="B106" s="70">
        <v>6</v>
      </c>
      <c r="C106" s="64">
        <v>3</v>
      </c>
      <c r="D106" s="64">
        <v>2</v>
      </c>
      <c r="E106" s="64">
        <v>3</v>
      </c>
      <c r="F106" s="64">
        <v>2</v>
      </c>
      <c r="G106" s="64">
        <v>3</v>
      </c>
      <c r="H106" s="64"/>
      <c r="I106" s="64">
        <v>2</v>
      </c>
      <c r="J106" s="64">
        <v>3</v>
      </c>
      <c r="K106" s="64">
        <v>3</v>
      </c>
      <c r="L106" s="64">
        <v>3</v>
      </c>
      <c r="M106" s="64">
        <v>3</v>
      </c>
      <c r="N106" s="64">
        <v>3</v>
      </c>
      <c r="O106" s="64">
        <v>3</v>
      </c>
      <c r="P106" s="64">
        <v>2</v>
      </c>
      <c r="Q106" s="64">
        <v>3</v>
      </c>
      <c r="R106" s="64">
        <v>3</v>
      </c>
      <c r="S106" s="64">
        <v>2</v>
      </c>
      <c r="T106" s="64">
        <v>2</v>
      </c>
      <c r="U106" s="64">
        <v>3</v>
      </c>
      <c r="V106" s="64">
        <v>2</v>
      </c>
      <c r="W106" s="64">
        <v>3</v>
      </c>
      <c r="X106" s="64">
        <v>3</v>
      </c>
      <c r="Y106" s="64">
        <v>2</v>
      </c>
      <c r="Z106" s="64">
        <v>2</v>
      </c>
      <c r="AA106" s="64">
        <v>2</v>
      </c>
      <c r="AB106" s="64">
        <v>2</v>
      </c>
      <c r="AC106" s="64">
        <v>3</v>
      </c>
      <c r="AD106" s="64">
        <v>2</v>
      </c>
      <c r="AE106" s="64">
        <v>2</v>
      </c>
      <c r="AF106" s="64">
        <v>3</v>
      </c>
      <c r="AG106" s="64">
        <v>3</v>
      </c>
      <c r="AH106" s="64">
        <v>2</v>
      </c>
      <c r="AI106" s="64">
        <v>2</v>
      </c>
      <c r="AJ106" s="64">
        <v>3</v>
      </c>
      <c r="AK106" s="64">
        <v>2</v>
      </c>
      <c r="AL106" s="64">
        <v>3</v>
      </c>
      <c r="AM106" s="70">
        <f t="shared" si="46"/>
        <v>89</v>
      </c>
      <c r="AN106" s="71">
        <f t="shared" si="47"/>
        <v>82.407407407407405</v>
      </c>
      <c r="AO106" s="70" t="str">
        <f t="shared" si="48"/>
        <v>ST</v>
      </c>
    </row>
    <row r="107" spans="1:41" x14ac:dyDescent="0.2">
      <c r="A107" s="64"/>
      <c r="B107" s="64" t="s">
        <v>537</v>
      </c>
      <c r="C107" s="64">
        <f>SUM(C101:C106)</f>
        <v>16</v>
      </c>
      <c r="D107" s="64">
        <f t="shared" ref="D107:AL107" si="49">SUM(D101:D106)</f>
        <v>10</v>
      </c>
      <c r="E107" s="64">
        <f t="shared" si="49"/>
        <v>15</v>
      </c>
      <c r="F107" s="64">
        <f t="shared" si="49"/>
        <v>14</v>
      </c>
      <c r="G107" s="64">
        <f t="shared" si="49"/>
        <v>14</v>
      </c>
      <c r="H107" s="64">
        <f t="shared" si="49"/>
        <v>0</v>
      </c>
      <c r="I107" s="64">
        <f t="shared" si="49"/>
        <v>12</v>
      </c>
      <c r="J107" s="64">
        <f t="shared" si="49"/>
        <v>17</v>
      </c>
      <c r="K107" s="64">
        <f t="shared" si="49"/>
        <v>14</v>
      </c>
      <c r="L107" s="64">
        <f t="shared" si="49"/>
        <v>17</v>
      </c>
      <c r="M107" s="64">
        <f t="shared" si="49"/>
        <v>16</v>
      </c>
      <c r="N107" s="64">
        <f t="shared" si="49"/>
        <v>15</v>
      </c>
      <c r="O107" s="64">
        <f t="shared" si="49"/>
        <v>17</v>
      </c>
      <c r="P107" s="64">
        <f t="shared" si="49"/>
        <v>10</v>
      </c>
      <c r="Q107" s="64">
        <f t="shared" si="49"/>
        <v>16</v>
      </c>
      <c r="R107" s="64">
        <f t="shared" si="49"/>
        <v>16</v>
      </c>
      <c r="S107" s="64">
        <f t="shared" si="49"/>
        <v>14</v>
      </c>
      <c r="T107" s="64">
        <f t="shared" si="49"/>
        <v>13</v>
      </c>
      <c r="U107" s="64">
        <f t="shared" si="49"/>
        <v>17</v>
      </c>
      <c r="V107" s="64">
        <f t="shared" si="49"/>
        <v>10</v>
      </c>
      <c r="W107" s="64">
        <f t="shared" si="49"/>
        <v>16</v>
      </c>
      <c r="X107" s="64">
        <f t="shared" si="49"/>
        <v>16</v>
      </c>
      <c r="Y107" s="64">
        <f t="shared" si="49"/>
        <v>12</v>
      </c>
      <c r="Z107" s="64">
        <f t="shared" si="49"/>
        <v>13</v>
      </c>
      <c r="AA107" s="64">
        <f t="shared" si="49"/>
        <v>12</v>
      </c>
      <c r="AB107" s="64">
        <f t="shared" si="49"/>
        <v>13</v>
      </c>
      <c r="AC107" s="64">
        <f t="shared" si="49"/>
        <v>17</v>
      </c>
      <c r="AD107" s="64">
        <f t="shared" si="49"/>
        <v>13</v>
      </c>
      <c r="AE107" s="64">
        <f t="shared" si="49"/>
        <v>14</v>
      </c>
      <c r="AF107" s="64">
        <f t="shared" si="49"/>
        <v>17</v>
      </c>
      <c r="AG107" s="64">
        <f t="shared" si="49"/>
        <v>17</v>
      </c>
      <c r="AH107" s="64">
        <f t="shared" si="49"/>
        <v>15</v>
      </c>
      <c r="AI107" s="64">
        <f t="shared" si="49"/>
        <v>11</v>
      </c>
      <c r="AJ107" s="64">
        <f t="shared" si="49"/>
        <v>18</v>
      </c>
      <c r="AK107" s="64">
        <f t="shared" si="49"/>
        <v>10</v>
      </c>
      <c r="AL107" s="64">
        <f t="shared" si="49"/>
        <v>16</v>
      </c>
      <c r="AM107" s="79"/>
      <c r="AN107" s="64"/>
      <c r="AO107" s="70"/>
    </row>
    <row r="108" spans="1:41" x14ac:dyDescent="0.2">
      <c r="A108" s="64"/>
      <c r="B108" s="64" t="s">
        <v>538</v>
      </c>
      <c r="C108" s="64">
        <f>C107/18*100</f>
        <v>88.888888888888886</v>
      </c>
      <c r="D108" s="64">
        <f t="shared" ref="D108:AL108" si="50">D107/18*100</f>
        <v>55.555555555555557</v>
      </c>
      <c r="E108" s="64">
        <f t="shared" si="50"/>
        <v>83.333333333333343</v>
      </c>
      <c r="F108" s="64">
        <f t="shared" si="50"/>
        <v>77.777777777777786</v>
      </c>
      <c r="G108" s="64">
        <f t="shared" si="50"/>
        <v>77.777777777777786</v>
      </c>
      <c r="H108" s="64">
        <f t="shared" si="50"/>
        <v>0</v>
      </c>
      <c r="I108" s="64">
        <f t="shared" si="50"/>
        <v>66.666666666666657</v>
      </c>
      <c r="J108" s="64">
        <f t="shared" si="50"/>
        <v>94.444444444444443</v>
      </c>
      <c r="K108" s="64">
        <f t="shared" si="50"/>
        <v>77.777777777777786</v>
      </c>
      <c r="L108" s="64">
        <f t="shared" si="50"/>
        <v>94.444444444444443</v>
      </c>
      <c r="M108" s="64">
        <f t="shared" si="50"/>
        <v>88.888888888888886</v>
      </c>
      <c r="N108" s="64">
        <f t="shared" si="50"/>
        <v>83.333333333333343</v>
      </c>
      <c r="O108" s="64">
        <f t="shared" si="50"/>
        <v>94.444444444444443</v>
      </c>
      <c r="P108" s="64">
        <f t="shared" si="50"/>
        <v>55.555555555555557</v>
      </c>
      <c r="Q108" s="64">
        <f t="shared" si="50"/>
        <v>88.888888888888886</v>
      </c>
      <c r="R108" s="64">
        <f t="shared" si="50"/>
        <v>88.888888888888886</v>
      </c>
      <c r="S108" s="64">
        <f t="shared" si="50"/>
        <v>77.777777777777786</v>
      </c>
      <c r="T108" s="64">
        <f t="shared" si="50"/>
        <v>72.222222222222214</v>
      </c>
      <c r="U108" s="64">
        <f t="shared" si="50"/>
        <v>94.444444444444443</v>
      </c>
      <c r="V108" s="64">
        <f t="shared" si="50"/>
        <v>55.555555555555557</v>
      </c>
      <c r="W108" s="64">
        <f t="shared" si="50"/>
        <v>88.888888888888886</v>
      </c>
      <c r="X108" s="64">
        <f t="shared" si="50"/>
        <v>88.888888888888886</v>
      </c>
      <c r="Y108" s="64">
        <f t="shared" si="50"/>
        <v>66.666666666666657</v>
      </c>
      <c r="Z108" s="64">
        <f t="shared" si="50"/>
        <v>72.222222222222214</v>
      </c>
      <c r="AA108" s="64">
        <f t="shared" si="50"/>
        <v>66.666666666666657</v>
      </c>
      <c r="AB108" s="64">
        <f t="shared" si="50"/>
        <v>72.222222222222214</v>
      </c>
      <c r="AC108" s="64">
        <f t="shared" si="50"/>
        <v>94.444444444444443</v>
      </c>
      <c r="AD108" s="64">
        <f t="shared" si="50"/>
        <v>72.222222222222214</v>
      </c>
      <c r="AE108" s="64">
        <f t="shared" si="50"/>
        <v>77.777777777777786</v>
      </c>
      <c r="AF108" s="64">
        <f t="shared" si="50"/>
        <v>94.444444444444443</v>
      </c>
      <c r="AG108" s="64">
        <f t="shared" si="50"/>
        <v>94.444444444444443</v>
      </c>
      <c r="AH108" s="64">
        <f t="shared" si="50"/>
        <v>83.333333333333343</v>
      </c>
      <c r="AI108" s="64">
        <f t="shared" si="50"/>
        <v>61.111111111111114</v>
      </c>
      <c r="AJ108" s="64">
        <f t="shared" si="50"/>
        <v>100</v>
      </c>
      <c r="AK108" s="64">
        <f t="shared" si="50"/>
        <v>55.555555555555557</v>
      </c>
      <c r="AL108" s="64">
        <f t="shared" si="50"/>
        <v>88.888888888888886</v>
      </c>
      <c r="AM108" s="79"/>
      <c r="AN108" s="64"/>
      <c r="AO108" s="70"/>
    </row>
    <row r="109" spans="1:41" x14ac:dyDescent="0.2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O109" s="65"/>
    </row>
    <row r="110" spans="1:41" x14ac:dyDescent="0.2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O110" s="65"/>
    </row>
    <row r="111" spans="1:41" x14ac:dyDescent="0.2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O111" s="65"/>
    </row>
    <row r="112" spans="1:41" x14ac:dyDescent="0.2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O112" s="65"/>
    </row>
    <row r="113" spans="1:39" x14ac:dyDescent="0.2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</row>
    <row r="114" spans="1:39" x14ac:dyDescent="0.2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</row>
    <row r="115" spans="1:39" x14ac:dyDescent="0.2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</row>
    <row r="116" spans="1:39" x14ac:dyDescent="0.2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</row>
    <row r="117" spans="1:39" x14ac:dyDescent="0.2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</row>
    <row r="118" spans="1:39" x14ac:dyDescent="0.2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</row>
    <row r="119" spans="1:39" x14ac:dyDescent="0.2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</row>
    <row r="120" spans="1:39" x14ac:dyDescent="0.2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</row>
    <row r="121" spans="1:39" x14ac:dyDescent="0.2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</row>
    <row r="122" spans="1:39" x14ac:dyDescent="0.2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</row>
    <row r="123" spans="1:39" x14ac:dyDescent="0.2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</row>
  </sheetData>
  <mergeCells count="154">
    <mergeCell ref="A1:AL1"/>
    <mergeCell ref="A2:A4"/>
    <mergeCell ref="C2:H2"/>
    <mergeCell ref="I2:N2"/>
    <mergeCell ref="O2:T2"/>
    <mergeCell ref="U2:Z2"/>
    <mergeCell ref="AA2:AF2"/>
    <mergeCell ref="AG2:AL2"/>
    <mergeCell ref="AM2:AM4"/>
    <mergeCell ref="AN2:AN4"/>
    <mergeCell ref="AO2:AO4"/>
    <mergeCell ref="B3:B4"/>
    <mergeCell ref="C3:H3"/>
    <mergeCell ref="I3:N3"/>
    <mergeCell ref="O3:T3"/>
    <mergeCell ref="U3:Z3"/>
    <mergeCell ref="AA3:AF3"/>
    <mergeCell ref="AG3:AL3"/>
    <mergeCell ref="AM14:AM16"/>
    <mergeCell ref="AN14:AN16"/>
    <mergeCell ref="AO14:AO16"/>
    <mergeCell ref="B15:B16"/>
    <mergeCell ref="C15:H15"/>
    <mergeCell ref="I15:N15"/>
    <mergeCell ref="O15:T15"/>
    <mergeCell ref="U15:Z15"/>
    <mergeCell ref="AA15:AF15"/>
    <mergeCell ref="C14:H14"/>
    <mergeCell ref="I14:N14"/>
    <mergeCell ref="O14:T14"/>
    <mergeCell ref="U14:Z14"/>
    <mergeCell ref="AA14:AF14"/>
    <mergeCell ref="AG15:AL15"/>
    <mergeCell ref="A26:A28"/>
    <mergeCell ref="C26:H26"/>
    <mergeCell ref="I26:N26"/>
    <mergeCell ref="O26:T26"/>
    <mergeCell ref="U26:Z26"/>
    <mergeCell ref="AA26:AF26"/>
    <mergeCell ref="AG26:AL26"/>
    <mergeCell ref="AG14:AL14"/>
    <mergeCell ref="A14:A16"/>
    <mergeCell ref="AM26:AM28"/>
    <mergeCell ref="AN26:AN28"/>
    <mergeCell ref="AO26:AO28"/>
    <mergeCell ref="B27:B28"/>
    <mergeCell ref="C27:H27"/>
    <mergeCell ref="I27:N27"/>
    <mergeCell ref="O27:T27"/>
    <mergeCell ref="U27:Z27"/>
    <mergeCell ref="AA27:AF27"/>
    <mergeCell ref="AG27:AL27"/>
    <mergeCell ref="AM38:AM40"/>
    <mergeCell ref="AN38:AN40"/>
    <mergeCell ref="AO38:AO40"/>
    <mergeCell ref="B39:B40"/>
    <mergeCell ref="C39:H39"/>
    <mergeCell ref="I39:N39"/>
    <mergeCell ref="O39:T39"/>
    <mergeCell ref="U39:Z39"/>
    <mergeCell ref="AA39:AF39"/>
    <mergeCell ref="C38:H38"/>
    <mergeCell ref="I38:N38"/>
    <mergeCell ref="O38:T38"/>
    <mergeCell ref="U38:Z38"/>
    <mergeCell ref="AA38:AF38"/>
    <mergeCell ref="AG39:AL39"/>
    <mergeCell ref="A50:A52"/>
    <mergeCell ref="C50:H50"/>
    <mergeCell ref="I50:N50"/>
    <mergeCell ref="O50:T50"/>
    <mergeCell ref="U50:Z50"/>
    <mergeCell ref="AA50:AF50"/>
    <mergeCell ref="AG50:AL50"/>
    <mergeCell ref="AG38:AL38"/>
    <mergeCell ref="A38:A40"/>
    <mergeCell ref="AM50:AM52"/>
    <mergeCell ref="AN50:AN52"/>
    <mergeCell ref="AO50:AO52"/>
    <mergeCell ref="B51:B52"/>
    <mergeCell ref="C51:H51"/>
    <mergeCell ref="I51:N51"/>
    <mergeCell ref="O51:T51"/>
    <mergeCell ref="U51:Z51"/>
    <mergeCell ref="AA51:AF51"/>
    <mergeCell ref="AG51:AL51"/>
    <mergeCell ref="AM62:AM64"/>
    <mergeCell ref="AN62:AN64"/>
    <mergeCell ref="AO62:AO64"/>
    <mergeCell ref="B63:B64"/>
    <mergeCell ref="C63:H63"/>
    <mergeCell ref="I63:N63"/>
    <mergeCell ref="O63:T63"/>
    <mergeCell ref="U63:Z63"/>
    <mergeCell ref="AA63:AF63"/>
    <mergeCell ref="C62:H62"/>
    <mergeCell ref="I62:N62"/>
    <mergeCell ref="O62:T62"/>
    <mergeCell ref="U62:Z62"/>
    <mergeCell ref="AA62:AF62"/>
    <mergeCell ref="AG63:AL63"/>
    <mergeCell ref="A74:A76"/>
    <mergeCell ref="C74:H74"/>
    <mergeCell ref="I74:N74"/>
    <mergeCell ref="O74:T74"/>
    <mergeCell ref="U74:Z74"/>
    <mergeCell ref="AA74:AF74"/>
    <mergeCell ref="AG74:AL74"/>
    <mergeCell ref="AG62:AL62"/>
    <mergeCell ref="A62:A64"/>
    <mergeCell ref="AM74:AM76"/>
    <mergeCell ref="AN74:AN76"/>
    <mergeCell ref="AO74:AO76"/>
    <mergeCell ref="B75:B76"/>
    <mergeCell ref="C75:H75"/>
    <mergeCell ref="I75:N75"/>
    <mergeCell ref="O75:T75"/>
    <mergeCell ref="U75:Z75"/>
    <mergeCell ref="AA75:AF75"/>
    <mergeCell ref="AG75:AL75"/>
    <mergeCell ref="AM86:AM88"/>
    <mergeCell ref="AN86:AN88"/>
    <mergeCell ref="AO86:AO88"/>
    <mergeCell ref="B87:B88"/>
    <mergeCell ref="C87:H87"/>
    <mergeCell ref="I87:N87"/>
    <mergeCell ref="O87:T87"/>
    <mergeCell ref="U87:Z87"/>
    <mergeCell ref="AA87:AF87"/>
    <mergeCell ref="C86:H86"/>
    <mergeCell ref="I86:N86"/>
    <mergeCell ref="O86:T86"/>
    <mergeCell ref="U86:Z86"/>
    <mergeCell ref="AA86:AF86"/>
    <mergeCell ref="AG87:AL87"/>
    <mergeCell ref="A98:A100"/>
    <mergeCell ref="C98:H98"/>
    <mergeCell ref="I98:N98"/>
    <mergeCell ref="O98:T98"/>
    <mergeCell ref="U98:Z98"/>
    <mergeCell ref="AA98:AF98"/>
    <mergeCell ref="AG98:AL98"/>
    <mergeCell ref="AG86:AL86"/>
    <mergeCell ref="A86:A88"/>
    <mergeCell ref="AM98:AM100"/>
    <mergeCell ref="AN98:AN100"/>
    <mergeCell ref="AO98:AO100"/>
    <mergeCell ref="B99:B100"/>
    <mergeCell ref="C99:H99"/>
    <mergeCell ref="I99:N99"/>
    <mergeCell ref="O99:T99"/>
    <mergeCell ref="U99:Z99"/>
    <mergeCell ref="AA99:AF99"/>
    <mergeCell ref="AG99:AL9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workbookViewId="0">
      <selection sqref="A1:XFD1048576"/>
    </sheetView>
  </sheetViews>
  <sheetFormatPr defaultRowHeight="11.25" x14ac:dyDescent="0.2"/>
  <cols>
    <col min="1" max="1" width="3.28515625" style="81" customWidth="1"/>
    <col min="2" max="2" width="9" style="81" customWidth="1"/>
    <col min="3" max="8" width="3.5703125" style="81" customWidth="1"/>
    <col min="9" max="20" width="3.42578125" style="81" customWidth="1"/>
    <col min="21" max="26" width="3.5703125" style="81" customWidth="1"/>
    <col min="27" max="32" width="3.28515625" style="81" customWidth="1"/>
    <col min="33" max="35" width="3.140625" style="81" customWidth="1"/>
    <col min="36" max="36" width="3.42578125" style="81" customWidth="1"/>
    <col min="37" max="37" width="3.140625" style="81" customWidth="1"/>
    <col min="38" max="38" width="3.5703125" style="81" customWidth="1"/>
    <col min="39" max="39" width="5.7109375" style="81" customWidth="1"/>
    <col min="40" max="40" width="5.140625" style="81" customWidth="1"/>
    <col min="41" max="41" width="5.28515625" style="81" customWidth="1"/>
    <col min="42" max="16384" width="9.140625" style="81"/>
  </cols>
  <sheetData>
    <row r="1" spans="1:47" x14ac:dyDescent="0.2">
      <c r="A1" s="178" t="s">
        <v>545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</row>
    <row r="2" spans="1:47" x14ac:dyDescent="0.2">
      <c r="A2" s="170" t="s">
        <v>125</v>
      </c>
      <c r="B2" s="74" t="s">
        <v>7</v>
      </c>
      <c r="C2" s="173" t="s">
        <v>521</v>
      </c>
      <c r="D2" s="173"/>
      <c r="E2" s="173"/>
      <c r="F2" s="173"/>
      <c r="G2" s="173"/>
      <c r="H2" s="173"/>
      <c r="I2" s="173" t="s">
        <v>522</v>
      </c>
      <c r="J2" s="173"/>
      <c r="K2" s="173"/>
      <c r="L2" s="173"/>
      <c r="M2" s="173"/>
      <c r="N2" s="173"/>
      <c r="O2" s="173" t="s">
        <v>523</v>
      </c>
      <c r="P2" s="173"/>
      <c r="Q2" s="173"/>
      <c r="R2" s="173"/>
      <c r="S2" s="173"/>
      <c r="T2" s="173"/>
      <c r="U2" s="173" t="s">
        <v>524</v>
      </c>
      <c r="V2" s="173"/>
      <c r="W2" s="173"/>
      <c r="X2" s="173"/>
      <c r="Y2" s="173"/>
      <c r="Z2" s="173"/>
      <c r="AA2" s="173" t="s">
        <v>525</v>
      </c>
      <c r="AB2" s="173"/>
      <c r="AC2" s="173"/>
      <c r="AD2" s="173"/>
      <c r="AE2" s="173"/>
      <c r="AF2" s="173"/>
      <c r="AG2" s="173" t="s">
        <v>526</v>
      </c>
      <c r="AH2" s="173"/>
      <c r="AI2" s="173"/>
      <c r="AJ2" s="173"/>
      <c r="AK2" s="173"/>
      <c r="AL2" s="173"/>
      <c r="AM2" s="169" t="s">
        <v>527</v>
      </c>
      <c r="AN2" s="169" t="s">
        <v>528</v>
      </c>
      <c r="AO2" s="170" t="s">
        <v>151</v>
      </c>
    </row>
    <row r="3" spans="1:47" x14ac:dyDescent="0.2">
      <c r="A3" s="170"/>
      <c r="B3" s="169" t="s">
        <v>1</v>
      </c>
      <c r="C3" s="173" t="s">
        <v>529</v>
      </c>
      <c r="D3" s="173"/>
      <c r="E3" s="173"/>
      <c r="F3" s="173"/>
      <c r="G3" s="173"/>
      <c r="H3" s="173"/>
      <c r="I3" s="173" t="s">
        <v>529</v>
      </c>
      <c r="J3" s="173"/>
      <c r="K3" s="173"/>
      <c r="L3" s="173"/>
      <c r="M3" s="173"/>
      <c r="N3" s="173"/>
      <c r="O3" s="173" t="s">
        <v>529</v>
      </c>
      <c r="P3" s="173"/>
      <c r="Q3" s="173"/>
      <c r="R3" s="173"/>
      <c r="S3" s="173"/>
      <c r="T3" s="173"/>
      <c r="U3" s="173" t="s">
        <v>529</v>
      </c>
      <c r="V3" s="173"/>
      <c r="W3" s="173"/>
      <c r="X3" s="173"/>
      <c r="Y3" s="173"/>
      <c r="Z3" s="173"/>
      <c r="AA3" s="173" t="s">
        <v>529</v>
      </c>
      <c r="AB3" s="173"/>
      <c r="AC3" s="173"/>
      <c r="AD3" s="173"/>
      <c r="AE3" s="173"/>
      <c r="AF3" s="173"/>
      <c r="AG3" s="173" t="s">
        <v>529</v>
      </c>
      <c r="AH3" s="173"/>
      <c r="AI3" s="173"/>
      <c r="AJ3" s="173"/>
      <c r="AK3" s="173"/>
      <c r="AL3" s="173"/>
      <c r="AM3" s="169"/>
      <c r="AN3" s="169"/>
      <c r="AO3" s="170"/>
    </row>
    <row r="4" spans="1:47" x14ac:dyDescent="0.2">
      <c r="A4" s="170"/>
      <c r="B4" s="169"/>
      <c r="C4" s="64" t="s">
        <v>489</v>
      </c>
      <c r="D4" s="64" t="s">
        <v>473</v>
      </c>
      <c r="E4" s="64" t="s">
        <v>455</v>
      </c>
      <c r="F4" s="64" t="s">
        <v>487</v>
      </c>
      <c r="G4" s="64" t="s">
        <v>477</v>
      </c>
      <c r="H4" s="64" t="s">
        <v>457</v>
      </c>
      <c r="I4" s="64" t="s">
        <v>463</v>
      </c>
      <c r="J4" s="64" t="s">
        <v>485</v>
      </c>
      <c r="K4" s="64" t="s">
        <v>491</v>
      </c>
      <c r="L4" s="64" t="s">
        <v>451</v>
      </c>
      <c r="M4" s="64" t="s">
        <v>467</v>
      </c>
      <c r="N4" s="64" t="s">
        <v>447</v>
      </c>
      <c r="O4" s="64" t="s">
        <v>429</v>
      </c>
      <c r="P4" s="64" t="s">
        <v>443</v>
      </c>
      <c r="Q4" s="64" t="s">
        <v>449</v>
      </c>
      <c r="R4" s="64" t="s">
        <v>437</v>
      </c>
      <c r="S4" s="64" t="s">
        <v>441</v>
      </c>
      <c r="T4" s="64" t="s">
        <v>497</v>
      </c>
      <c r="U4" s="64" t="s">
        <v>433</v>
      </c>
      <c r="V4" s="64" t="s">
        <v>465</v>
      </c>
      <c r="W4" s="64" t="s">
        <v>475</v>
      </c>
      <c r="X4" s="64" t="s">
        <v>481</v>
      </c>
      <c r="Y4" s="64" t="s">
        <v>483</v>
      </c>
      <c r="Z4" s="64" t="s">
        <v>495</v>
      </c>
      <c r="AA4" s="64" t="s">
        <v>453</v>
      </c>
      <c r="AB4" s="64" t="s">
        <v>459</v>
      </c>
      <c r="AC4" s="64" t="s">
        <v>461</v>
      </c>
      <c r="AD4" s="64" t="s">
        <v>469</v>
      </c>
      <c r="AE4" s="64" t="s">
        <v>479</v>
      </c>
      <c r="AF4" s="64" t="s">
        <v>493</v>
      </c>
      <c r="AG4" s="64" t="s">
        <v>427</v>
      </c>
      <c r="AH4" s="64" t="s">
        <v>431</v>
      </c>
      <c r="AI4" s="64" t="s">
        <v>435</v>
      </c>
      <c r="AJ4" s="64" t="s">
        <v>439</v>
      </c>
      <c r="AK4" s="64" t="s">
        <v>445</v>
      </c>
      <c r="AL4" s="64" t="s">
        <v>471</v>
      </c>
      <c r="AM4" s="169"/>
      <c r="AN4" s="169"/>
      <c r="AO4" s="170"/>
      <c r="AQ4" s="81" t="s">
        <v>530</v>
      </c>
      <c r="AR4" s="81" t="s">
        <v>531</v>
      </c>
      <c r="AS4" s="81" t="s">
        <v>532</v>
      </c>
    </row>
    <row r="5" spans="1:47" x14ac:dyDescent="0.2">
      <c r="A5" s="63">
        <v>1</v>
      </c>
      <c r="B5" s="69">
        <v>1</v>
      </c>
      <c r="C5" s="64">
        <v>2</v>
      </c>
      <c r="D5" s="64">
        <v>3</v>
      </c>
      <c r="E5" s="64">
        <v>3</v>
      </c>
      <c r="F5" s="64">
        <v>2</v>
      </c>
      <c r="G5" s="64">
        <v>2</v>
      </c>
      <c r="H5" s="64">
        <v>2</v>
      </c>
      <c r="I5" s="64">
        <v>2</v>
      </c>
      <c r="J5" s="64">
        <v>3</v>
      </c>
      <c r="K5" s="64">
        <v>2</v>
      </c>
      <c r="L5" s="64">
        <v>3</v>
      </c>
      <c r="M5" s="64">
        <v>3</v>
      </c>
      <c r="N5" s="64">
        <v>1</v>
      </c>
      <c r="O5" s="64">
        <v>1</v>
      </c>
      <c r="P5" s="64">
        <v>3</v>
      </c>
      <c r="Q5" s="64">
        <v>3</v>
      </c>
      <c r="R5" s="64">
        <v>2</v>
      </c>
      <c r="S5" s="64">
        <v>3</v>
      </c>
      <c r="T5" s="64">
        <v>2</v>
      </c>
      <c r="U5" s="64">
        <v>2</v>
      </c>
      <c r="V5" s="64">
        <v>3</v>
      </c>
      <c r="W5" s="64">
        <v>2</v>
      </c>
      <c r="X5" s="64">
        <v>3</v>
      </c>
      <c r="Y5" s="64">
        <v>2</v>
      </c>
      <c r="Z5" s="64">
        <v>2</v>
      </c>
      <c r="AA5" s="64">
        <v>3</v>
      </c>
      <c r="AB5" s="64">
        <v>2</v>
      </c>
      <c r="AC5" s="64">
        <v>2</v>
      </c>
      <c r="AD5" s="64">
        <v>3</v>
      </c>
      <c r="AE5" s="64">
        <v>3</v>
      </c>
      <c r="AF5" s="64">
        <v>3</v>
      </c>
      <c r="AG5" s="64">
        <v>2</v>
      </c>
      <c r="AH5" s="64">
        <v>1</v>
      </c>
      <c r="AI5" s="64">
        <v>2</v>
      </c>
      <c r="AJ5" s="64">
        <v>3</v>
      </c>
      <c r="AK5" s="64">
        <v>3</v>
      </c>
      <c r="AL5" s="64">
        <v>2</v>
      </c>
      <c r="AM5" s="70">
        <f>SUM(C5:AL5)</f>
        <v>85</v>
      </c>
      <c r="AN5" s="71">
        <f>AM5/107*100</f>
        <v>79.43925233644859</v>
      </c>
      <c r="AO5" s="64" t="str">
        <f>IF(AN5&lt;39,"SR",IF(AN5&lt;55,"R",IF(AN5&lt;65,"S",IF(AN5&lt;79,"T","ST"))))</f>
        <v>ST</v>
      </c>
      <c r="AQ5" s="82">
        <v>83.65384615384616</v>
      </c>
      <c r="AR5" s="82">
        <v>80.769230769230774</v>
      </c>
      <c r="AS5" s="82">
        <v>79.43925233644859</v>
      </c>
      <c r="AT5" s="82">
        <f>AVERAGE(AQ5:AS5)</f>
        <v>81.287443086508503</v>
      </c>
      <c r="AU5" s="81" t="str">
        <f>IF(AT5&lt;39,"SR",IF(AT5&lt;55,"R",IF(AT5&lt;65,"S",IF(AT5&lt;79,"T","ST"))))</f>
        <v>ST</v>
      </c>
    </row>
    <row r="6" spans="1:47" x14ac:dyDescent="0.2">
      <c r="A6" s="63">
        <v>2</v>
      </c>
      <c r="B6" s="74">
        <v>2</v>
      </c>
      <c r="C6" s="64">
        <v>2</v>
      </c>
      <c r="D6" s="64">
        <v>2</v>
      </c>
      <c r="E6" s="64">
        <v>3</v>
      </c>
      <c r="F6" s="64">
        <v>2</v>
      </c>
      <c r="G6" s="64">
        <v>3</v>
      </c>
      <c r="H6" s="64">
        <v>2</v>
      </c>
      <c r="I6" s="64">
        <v>2</v>
      </c>
      <c r="J6" s="64">
        <v>3</v>
      </c>
      <c r="K6" s="64">
        <v>2</v>
      </c>
      <c r="L6" s="64">
        <v>3</v>
      </c>
      <c r="M6" s="64">
        <v>3</v>
      </c>
      <c r="N6" s="64">
        <v>2</v>
      </c>
      <c r="O6" s="64">
        <v>2</v>
      </c>
      <c r="P6" s="64">
        <v>3</v>
      </c>
      <c r="Q6" s="64">
        <v>2</v>
      </c>
      <c r="R6" s="64">
        <v>2</v>
      </c>
      <c r="S6" s="64">
        <v>3</v>
      </c>
      <c r="T6" s="64">
        <v>2</v>
      </c>
      <c r="U6" s="64">
        <v>2</v>
      </c>
      <c r="V6" s="64">
        <v>3</v>
      </c>
      <c r="W6" s="64">
        <v>2</v>
      </c>
      <c r="X6" s="64">
        <v>2</v>
      </c>
      <c r="Y6" s="64">
        <v>2</v>
      </c>
      <c r="Z6" s="64">
        <v>3</v>
      </c>
      <c r="AA6" s="64">
        <v>3</v>
      </c>
      <c r="AB6" s="64">
        <v>2</v>
      </c>
      <c r="AC6" s="64">
        <v>1</v>
      </c>
      <c r="AD6" s="64">
        <v>2</v>
      </c>
      <c r="AE6" s="64">
        <v>2</v>
      </c>
      <c r="AF6" s="64">
        <v>3</v>
      </c>
      <c r="AG6" s="64">
        <v>3</v>
      </c>
      <c r="AH6" s="64">
        <v>2</v>
      </c>
      <c r="AI6" s="64">
        <v>2</v>
      </c>
      <c r="AJ6" s="64">
        <v>2</v>
      </c>
      <c r="AK6" s="64">
        <v>3</v>
      </c>
      <c r="AL6" s="64">
        <v>2</v>
      </c>
      <c r="AM6" s="70">
        <f t="shared" ref="AM6:AM10" si="0">SUM(C6:AL6)</f>
        <v>84</v>
      </c>
      <c r="AN6" s="71">
        <f t="shared" ref="AN6:AN10" si="1">AM6/107*100</f>
        <v>78.504672897196258</v>
      </c>
      <c r="AO6" s="64" t="str">
        <f t="shared" ref="AO6:AO10" si="2">IF(AN6&lt;39,"SR",IF(AN6&lt;55,"R",IF(AN6&lt;65,"S",IF(AN6&lt;79,"T","ST"))))</f>
        <v>T</v>
      </c>
      <c r="AQ6" s="82">
        <v>77.884615384615387</v>
      </c>
      <c r="AR6" s="82">
        <v>82.692307692307693</v>
      </c>
      <c r="AS6" s="82">
        <v>78.504672897196258</v>
      </c>
      <c r="AT6" s="82">
        <f t="shared" ref="AT6:AT10" si="3">AVERAGE(AQ6:AS6)</f>
        <v>79.693865324706451</v>
      </c>
      <c r="AU6" s="81" t="str">
        <f t="shared" ref="AU6:AU11" si="4">IF(AT6&lt;39,"SR",IF(AT6&lt;55,"R",IF(AT6&lt;65,"S",IF(AT6&lt;79,"T","ST"))))</f>
        <v>ST</v>
      </c>
    </row>
    <row r="7" spans="1:47" x14ac:dyDescent="0.2">
      <c r="A7" s="63">
        <v>3</v>
      </c>
      <c r="B7" s="70">
        <v>3</v>
      </c>
      <c r="C7" s="64">
        <v>2</v>
      </c>
      <c r="D7" s="64">
        <v>2</v>
      </c>
      <c r="E7" s="64">
        <v>2</v>
      </c>
      <c r="F7" s="64">
        <v>2</v>
      </c>
      <c r="G7" s="64">
        <v>3</v>
      </c>
      <c r="H7" s="64">
        <v>2</v>
      </c>
      <c r="I7" s="64">
        <v>3</v>
      </c>
      <c r="J7" s="64">
        <v>3</v>
      </c>
      <c r="K7" s="64">
        <v>1</v>
      </c>
      <c r="L7" s="64">
        <v>2</v>
      </c>
      <c r="M7" s="64">
        <v>3</v>
      </c>
      <c r="N7" s="64">
        <v>2</v>
      </c>
      <c r="O7" s="64">
        <v>2</v>
      </c>
      <c r="P7" s="64">
        <v>3</v>
      </c>
      <c r="Q7" s="64">
        <v>3</v>
      </c>
      <c r="R7" s="64">
        <v>1</v>
      </c>
      <c r="S7" s="64">
        <v>2</v>
      </c>
      <c r="T7" s="64">
        <v>2</v>
      </c>
      <c r="U7" s="64">
        <v>3</v>
      </c>
      <c r="V7" s="64">
        <v>3</v>
      </c>
      <c r="W7" s="64">
        <v>2</v>
      </c>
      <c r="X7" s="64">
        <v>2</v>
      </c>
      <c r="Y7" s="64">
        <v>2</v>
      </c>
      <c r="Z7" s="64">
        <v>3</v>
      </c>
      <c r="AA7" s="64">
        <v>2</v>
      </c>
      <c r="AB7" s="64">
        <v>2</v>
      </c>
      <c r="AC7" s="64">
        <v>2</v>
      </c>
      <c r="AD7" s="64">
        <v>3</v>
      </c>
      <c r="AE7" s="64">
        <v>2</v>
      </c>
      <c r="AF7" s="64">
        <v>3</v>
      </c>
      <c r="AG7" s="64">
        <v>2</v>
      </c>
      <c r="AH7" s="64">
        <v>2</v>
      </c>
      <c r="AI7" s="64">
        <v>3</v>
      </c>
      <c r="AJ7" s="64">
        <v>3</v>
      </c>
      <c r="AK7" s="64">
        <v>2</v>
      </c>
      <c r="AL7" s="64">
        <v>2</v>
      </c>
      <c r="AM7" s="70">
        <f t="shared" si="0"/>
        <v>83</v>
      </c>
      <c r="AN7" s="71">
        <f t="shared" si="1"/>
        <v>77.570093457943926</v>
      </c>
      <c r="AO7" s="64" t="str">
        <f t="shared" si="2"/>
        <v>T</v>
      </c>
      <c r="AQ7" s="82">
        <v>76.923076923076934</v>
      </c>
      <c r="AR7" s="82">
        <v>78.84615384615384</v>
      </c>
      <c r="AS7" s="82">
        <v>77.570093457943926</v>
      </c>
      <c r="AT7" s="82">
        <f t="shared" si="3"/>
        <v>77.779774742391567</v>
      </c>
      <c r="AU7" s="81" t="str">
        <f t="shared" si="4"/>
        <v>T</v>
      </c>
    </row>
    <row r="8" spans="1:47" x14ac:dyDescent="0.2">
      <c r="A8" s="63">
        <v>4</v>
      </c>
      <c r="B8" s="69">
        <v>4</v>
      </c>
      <c r="C8" s="64">
        <v>3</v>
      </c>
      <c r="D8" s="64">
        <v>2</v>
      </c>
      <c r="E8" s="64">
        <v>3</v>
      </c>
      <c r="F8" s="64">
        <v>2</v>
      </c>
      <c r="G8" s="64">
        <v>2</v>
      </c>
      <c r="H8" s="64">
        <v>2</v>
      </c>
      <c r="I8" s="64">
        <v>2</v>
      </c>
      <c r="J8" s="64">
        <v>3</v>
      </c>
      <c r="K8" s="64">
        <v>1</v>
      </c>
      <c r="L8" s="64">
        <v>3</v>
      </c>
      <c r="M8" s="64">
        <v>2</v>
      </c>
      <c r="N8" s="64">
        <v>2</v>
      </c>
      <c r="O8" s="64">
        <v>2</v>
      </c>
      <c r="P8" s="64">
        <v>2</v>
      </c>
      <c r="Q8" s="64">
        <v>3</v>
      </c>
      <c r="R8" s="64">
        <v>2</v>
      </c>
      <c r="S8" s="64">
        <v>3</v>
      </c>
      <c r="T8" s="64">
        <v>2</v>
      </c>
      <c r="U8" s="64">
        <v>2</v>
      </c>
      <c r="V8" s="64">
        <v>3</v>
      </c>
      <c r="W8" s="64">
        <v>2</v>
      </c>
      <c r="X8" s="64">
        <v>2</v>
      </c>
      <c r="Y8" s="64">
        <v>2</v>
      </c>
      <c r="Z8" s="64">
        <v>2</v>
      </c>
      <c r="AA8" s="64">
        <v>2</v>
      </c>
      <c r="AB8" s="64">
        <v>2</v>
      </c>
      <c r="AC8" s="64">
        <v>2</v>
      </c>
      <c r="AD8" s="64">
        <v>3</v>
      </c>
      <c r="AE8" s="64">
        <v>2</v>
      </c>
      <c r="AF8" s="64">
        <v>2</v>
      </c>
      <c r="AG8" s="64">
        <v>2</v>
      </c>
      <c r="AH8" s="64">
        <v>1</v>
      </c>
      <c r="AI8" s="64">
        <v>3</v>
      </c>
      <c r="AJ8" s="64">
        <v>2</v>
      </c>
      <c r="AK8" s="64">
        <v>2</v>
      </c>
      <c r="AL8" s="64">
        <v>2</v>
      </c>
      <c r="AM8" s="70">
        <f t="shared" si="0"/>
        <v>79</v>
      </c>
      <c r="AN8" s="71">
        <f t="shared" si="1"/>
        <v>73.831775700934571</v>
      </c>
      <c r="AO8" s="64" t="str">
        <f t="shared" si="2"/>
        <v>T</v>
      </c>
      <c r="AQ8" s="82">
        <v>73.076923076923066</v>
      </c>
      <c r="AR8" s="82">
        <v>77.884615384615387</v>
      </c>
      <c r="AS8" s="82">
        <v>73.831775700934571</v>
      </c>
      <c r="AT8" s="82">
        <f t="shared" si="3"/>
        <v>74.931104720824337</v>
      </c>
      <c r="AU8" s="81" t="str">
        <f t="shared" si="4"/>
        <v>T</v>
      </c>
    </row>
    <row r="9" spans="1:47" x14ac:dyDescent="0.2">
      <c r="A9" s="63">
        <v>5</v>
      </c>
      <c r="B9" s="70">
        <v>5</v>
      </c>
      <c r="C9" s="64">
        <v>2</v>
      </c>
      <c r="D9" s="64">
        <v>2</v>
      </c>
      <c r="E9" s="64">
        <v>3</v>
      </c>
      <c r="F9" s="64">
        <v>2</v>
      </c>
      <c r="G9" s="64">
        <v>2</v>
      </c>
      <c r="H9" s="64">
        <v>2</v>
      </c>
      <c r="I9" s="64">
        <v>3</v>
      </c>
      <c r="J9" s="64">
        <v>3</v>
      </c>
      <c r="K9" s="64">
        <v>2</v>
      </c>
      <c r="L9" s="64">
        <v>2</v>
      </c>
      <c r="M9" s="64">
        <v>2</v>
      </c>
      <c r="N9" s="64">
        <v>2</v>
      </c>
      <c r="O9" s="64">
        <v>1</v>
      </c>
      <c r="P9" s="64">
        <v>2</v>
      </c>
      <c r="Q9" s="64">
        <v>3</v>
      </c>
      <c r="R9" s="64">
        <v>2</v>
      </c>
      <c r="S9" s="64">
        <v>2</v>
      </c>
      <c r="T9" s="64">
        <v>2</v>
      </c>
      <c r="U9" s="64">
        <v>2</v>
      </c>
      <c r="V9" s="64">
        <v>3</v>
      </c>
      <c r="W9" s="64">
        <v>1</v>
      </c>
      <c r="X9" s="64">
        <v>3</v>
      </c>
      <c r="Y9" s="64">
        <v>2</v>
      </c>
      <c r="Z9" s="64">
        <v>3</v>
      </c>
      <c r="AA9" s="64">
        <v>2</v>
      </c>
      <c r="AB9" s="64">
        <v>2</v>
      </c>
      <c r="AC9" s="64">
        <v>1</v>
      </c>
      <c r="AD9" s="64">
        <v>2</v>
      </c>
      <c r="AE9" s="64">
        <v>2</v>
      </c>
      <c r="AF9" s="64">
        <v>3</v>
      </c>
      <c r="AG9" s="64">
        <v>2</v>
      </c>
      <c r="AH9" s="64">
        <v>2</v>
      </c>
      <c r="AI9" s="64">
        <v>2</v>
      </c>
      <c r="AJ9" s="64">
        <v>2</v>
      </c>
      <c r="AK9" s="64">
        <v>2</v>
      </c>
      <c r="AL9" s="64">
        <v>2</v>
      </c>
      <c r="AM9" s="70">
        <f t="shared" si="0"/>
        <v>77</v>
      </c>
      <c r="AN9" s="71">
        <f t="shared" si="1"/>
        <v>71.962616822429908</v>
      </c>
      <c r="AO9" s="64" t="str">
        <f t="shared" si="2"/>
        <v>T</v>
      </c>
      <c r="AQ9" s="82">
        <v>71</v>
      </c>
      <c r="AR9" s="82">
        <v>76</v>
      </c>
      <c r="AS9" s="82">
        <v>71.962616822429908</v>
      </c>
      <c r="AT9" s="82">
        <f t="shared" si="3"/>
        <v>72.987538940809969</v>
      </c>
      <c r="AU9" s="81" t="str">
        <f t="shared" si="4"/>
        <v>T</v>
      </c>
    </row>
    <row r="10" spans="1:47" x14ac:dyDescent="0.2">
      <c r="A10" s="63">
        <v>6</v>
      </c>
      <c r="B10" s="70">
        <v>6</v>
      </c>
      <c r="C10" s="64">
        <v>2</v>
      </c>
      <c r="D10" s="64">
        <v>2</v>
      </c>
      <c r="E10" s="64">
        <v>2</v>
      </c>
      <c r="F10" s="64">
        <v>2</v>
      </c>
      <c r="G10" s="64">
        <v>3</v>
      </c>
      <c r="H10" s="64">
        <v>2</v>
      </c>
      <c r="I10" s="64">
        <v>3</v>
      </c>
      <c r="J10" s="64">
        <v>3</v>
      </c>
      <c r="K10" s="64">
        <v>2</v>
      </c>
      <c r="L10" s="64">
        <v>2</v>
      </c>
      <c r="M10" s="64">
        <v>3</v>
      </c>
      <c r="N10" s="64">
        <v>2</v>
      </c>
      <c r="O10" s="64">
        <v>2</v>
      </c>
      <c r="P10" s="64">
        <v>2</v>
      </c>
      <c r="Q10" s="64">
        <v>3</v>
      </c>
      <c r="R10" s="64">
        <v>1</v>
      </c>
      <c r="S10" s="64">
        <v>2</v>
      </c>
      <c r="T10" s="64">
        <v>2</v>
      </c>
      <c r="U10" s="64">
        <v>3</v>
      </c>
      <c r="V10" s="64">
        <v>2</v>
      </c>
      <c r="W10" s="64">
        <v>2</v>
      </c>
      <c r="X10" s="64">
        <v>2</v>
      </c>
      <c r="Y10" s="64">
        <v>2</v>
      </c>
      <c r="Z10" s="64">
        <v>2</v>
      </c>
      <c r="AA10" s="64">
        <v>2</v>
      </c>
      <c r="AB10" s="64">
        <v>2</v>
      </c>
      <c r="AC10" s="64">
        <v>2</v>
      </c>
      <c r="AD10" s="64">
        <v>2</v>
      </c>
      <c r="AE10" s="64">
        <v>1</v>
      </c>
      <c r="AF10" s="64">
        <v>2</v>
      </c>
      <c r="AG10" s="64">
        <v>2</v>
      </c>
      <c r="AH10" s="64">
        <v>1</v>
      </c>
      <c r="AI10" s="64">
        <v>2</v>
      </c>
      <c r="AJ10" s="64">
        <v>2</v>
      </c>
      <c r="AK10" s="64">
        <v>2</v>
      </c>
      <c r="AL10" s="64">
        <v>2</v>
      </c>
      <c r="AM10" s="70">
        <f t="shared" si="0"/>
        <v>75</v>
      </c>
      <c r="AN10" s="71">
        <f t="shared" si="1"/>
        <v>70.09345794392523</v>
      </c>
      <c r="AO10" s="64" t="str">
        <f t="shared" si="2"/>
        <v>T</v>
      </c>
      <c r="AQ10" s="82">
        <v>79.807692307692307</v>
      </c>
      <c r="AR10" s="82">
        <v>75.961538461538453</v>
      </c>
      <c r="AS10" s="82">
        <v>70.09345794392523</v>
      </c>
      <c r="AT10" s="82">
        <f t="shared" si="3"/>
        <v>75.287562904385325</v>
      </c>
      <c r="AU10" s="81" t="str">
        <f t="shared" si="4"/>
        <v>T</v>
      </c>
    </row>
    <row r="11" spans="1:47" x14ac:dyDescent="0.2">
      <c r="A11" s="64"/>
      <c r="B11" s="64" t="s">
        <v>537</v>
      </c>
      <c r="C11" s="64">
        <f t="shared" ref="C11:AL11" si="5">SUM(C5:C10)</f>
        <v>13</v>
      </c>
      <c r="D11" s="64">
        <f t="shared" si="5"/>
        <v>13</v>
      </c>
      <c r="E11" s="64">
        <f t="shared" si="5"/>
        <v>16</v>
      </c>
      <c r="F11" s="64">
        <f t="shared" si="5"/>
        <v>12</v>
      </c>
      <c r="G11" s="64">
        <f t="shared" si="5"/>
        <v>15</v>
      </c>
      <c r="H11" s="64">
        <f t="shared" si="5"/>
        <v>12</v>
      </c>
      <c r="I11" s="64">
        <f t="shared" si="5"/>
        <v>15</v>
      </c>
      <c r="J11" s="64">
        <f t="shared" si="5"/>
        <v>18</v>
      </c>
      <c r="K11" s="64">
        <f t="shared" si="5"/>
        <v>10</v>
      </c>
      <c r="L11" s="64">
        <f t="shared" si="5"/>
        <v>15</v>
      </c>
      <c r="M11" s="64">
        <f t="shared" si="5"/>
        <v>16</v>
      </c>
      <c r="N11" s="64">
        <f t="shared" si="5"/>
        <v>11</v>
      </c>
      <c r="O11" s="64">
        <f t="shared" si="5"/>
        <v>10</v>
      </c>
      <c r="P11" s="64">
        <f t="shared" si="5"/>
        <v>15</v>
      </c>
      <c r="Q11" s="64">
        <f t="shared" si="5"/>
        <v>17</v>
      </c>
      <c r="R11" s="64">
        <f t="shared" si="5"/>
        <v>10</v>
      </c>
      <c r="S11" s="64">
        <f t="shared" si="5"/>
        <v>15</v>
      </c>
      <c r="T11" s="64">
        <f t="shared" si="5"/>
        <v>12</v>
      </c>
      <c r="U11" s="64">
        <f t="shared" si="5"/>
        <v>14</v>
      </c>
      <c r="V11" s="64">
        <f t="shared" si="5"/>
        <v>17</v>
      </c>
      <c r="W11" s="64">
        <f t="shared" si="5"/>
        <v>11</v>
      </c>
      <c r="X11" s="64">
        <f t="shared" si="5"/>
        <v>14</v>
      </c>
      <c r="Y11" s="64">
        <f t="shared" si="5"/>
        <v>12</v>
      </c>
      <c r="Z11" s="64">
        <f t="shared" si="5"/>
        <v>15</v>
      </c>
      <c r="AA11" s="64">
        <f t="shared" si="5"/>
        <v>14</v>
      </c>
      <c r="AB11" s="64">
        <f t="shared" si="5"/>
        <v>12</v>
      </c>
      <c r="AC11" s="64">
        <f t="shared" si="5"/>
        <v>10</v>
      </c>
      <c r="AD11" s="64">
        <f t="shared" si="5"/>
        <v>15</v>
      </c>
      <c r="AE11" s="64">
        <f t="shared" si="5"/>
        <v>12</v>
      </c>
      <c r="AF11" s="64">
        <f t="shared" si="5"/>
        <v>16</v>
      </c>
      <c r="AG11" s="64">
        <f t="shared" si="5"/>
        <v>13</v>
      </c>
      <c r="AH11" s="64">
        <f t="shared" si="5"/>
        <v>9</v>
      </c>
      <c r="AI11" s="64">
        <f t="shared" si="5"/>
        <v>14</v>
      </c>
      <c r="AJ11" s="64">
        <f t="shared" si="5"/>
        <v>14</v>
      </c>
      <c r="AK11" s="64">
        <f t="shared" si="5"/>
        <v>14</v>
      </c>
      <c r="AL11" s="64">
        <f t="shared" si="5"/>
        <v>12</v>
      </c>
      <c r="AM11" s="64"/>
      <c r="AN11" s="64"/>
      <c r="AO11" s="64"/>
      <c r="AP11" s="83" t="s">
        <v>546</v>
      </c>
      <c r="AQ11" s="82">
        <f>AVERAGE(AQ5:AQ10)</f>
        <v>77.057692307692307</v>
      </c>
      <c r="AR11" s="82">
        <f t="shared" ref="AR11:AT11" si="6">AVERAGE(AR5:AR10)</f>
        <v>78.692307692307693</v>
      </c>
      <c r="AS11" s="82">
        <f t="shared" si="6"/>
        <v>75.233644859813083</v>
      </c>
      <c r="AT11" s="82">
        <f t="shared" si="6"/>
        <v>76.99454828660437</v>
      </c>
      <c r="AU11" s="81" t="str">
        <f t="shared" si="4"/>
        <v>T</v>
      </c>
    </row>
    <row r="12" spans="1:47" x14ac:dyDescent="0.2">
      <c r="A12" s="64"/>
      <c r="B12" s="64" t="s">
        <v>538</v>
      </c>
      <c r="C12" s="64">
        <f>C11/20*100</f>
        <v>65</v>
      </c>
      <c r="D12" s="64">
        <f t="shared" ref="D12:AL12" si="7">D11/20*100</f>
        <v>65</v>
      </c>
      <c r="E12" s="64">
        <f t="shared" si="7"/>
        <v>80</v>
      </c>
      <c r="F12" s="64">
        <f t="shared" si="7"/>
        <v>60</v>
      </c>
      <c r="G12" s="64">
        <f t="shared" si="7"/>
        <v>75</v>
      </c>
      <c r="H12" s="64">
        <f t="shared" si="7"/>
        <v>60</v>
      </c>
      <c r="I12" s="64">
        <f t="shared" si="7"/>
        <v>75</v>
      </c>
      <c r="J12" s="64">
        <f t="shared" si="7"/>
        <v>90</v>
      </c>
      <c r="K12" s="64">
        <f t="shared" si="7"/>
        <v>50</v>
      </c>
      <c r="L12" s="64">
        <f t="shared" si="7"/>
        <v>75</v>
      </c>
      <c r="M12" s="64">
        <f t="shared" si="7"/>
        <v>80</v>
      </c>
      <c r="N12" s="64">
        <f t="shared" si="7"/>
        <v>55.000000000000007</v>
      </c>
      <c r="O12" s="64">
        <f t="shared" si="7"/>
        <v>50</v>
      </c>
      <c r="P12" s="64">
        <f t="shared" si="7"/>
        <v>75</v>
      </c>
      <c r="Q12" s="64">
        <f t="shared" si="7"/>
        <v>85</v>
      </c>
      <c r="R12" s="64">
        <f t="shared" si="7"/>
        <v>50</v>
      </c>
      <c r="S12" s="64">
        <f t="shared" si="7"/>
        <v>75</v>
      </c>
      <c r="T12" s="64">
        <f t="shared" si="7"/>
        <v>60</v>
      </c>
      <c r="U12" s="64">
        <f t="shared" si="7"/>
        <v>70</v>
      </c>
      <c r="V12" s="64">
        <f t="shared" si="7"/>
        <v>85</v>
      </c>
      <c r="W12" s="64">
        <f t="shared" si="7"/>
        <v>55.000000000000007</v>
      </c>
      <c r="X12" s="64">
        <f t="shared" si="7"/>
        <v>70</v>
      </c>
      <c r="Y12" s="64">
        <f t="shared" si="7"/>
        <v>60</v>
      </c>
      <c r="Z12" s="64">
        <f t="shared" si="7"/>
        <v>75</v>
      </c>
      <c r="AA12" s="64">
        <f t="shared" si="7"/>
        <v>70</v>
      </c>
      <c r="AB12" s="64">
        <f t="shared" si="7"/>
        <v>60</v>
      </c>
      <c r="AC12" s="64">
        <f t="shared" si="7"/>
        <v>50</v>
      </c>
      <c r="AD12" s="64">
        <f t="shared" si="7"/>
        <v>75</v>
      </c>
      <c r="AE12" s="64">
        <f t="shared" si="7"/>
        <v>60</v>
      </c>
      <c r="AF12" s="64">
        <f t="shared" si="7"/>
        <v>80</v>
      </c>
      <c r="AG12" s="64">
        <f t="shared" si="7"/>
        <v>65</v>
      </c>
      <c r="AH12" s="64">
        <f t="shared" si="7"/>
        <v>45</v>
      </c>
      <c r="AI12" s="64">
        <f t="shared" si="7"/>
        <v>70</v>
      </c>
      <c r="AJ12" s="64">
        <f t="shared" si="7"/>
        <v>70</v>
      </c>
      <c r="AK12" s="64">
        <f t="shared" si="7"/>
        <v>70</v>
      </c>
      <c r="AL12" s="64">
        <f t="shared" si="7"/>
        <v>60</v>
      </c>
      <c r="AM12" s="64"/>
      <c r="AN12" s="64"/>
      <c r="AO12" s="64"/>
    </row>
    <row r="13" spans="1:47" x14ac:dyDescent="0.2">
      <c r="A13" s="64"/>
      <c r="B13" s="64" t="s">
        <v>151</v>
      </c>
      <c r="C13" s="64" t="str">
        <f>IF(C12&lt;39,"SR",IF(C12&lt;55,"R",IF(C12&lt;65,"S",IF(C12&lt;79,"T","ST"))))</f>
        <v>T</v>
      </c>
      <c r="D13" s="64" t="str">
        <f t="shared" ref="D13:AL13" si="8">IF(D12&lt;39,"SR",IF(D12&lt;55,"R",IF(D12&lt;65,"S",IF(D12&lt;79,"T","ST"))))</f>
        <v>T</v>
      </c>
      <c r="E13" s="64" t="str">
        <f t="shared" si="8"/>
        <v>ST</v>
      </c>
      <c r="F13" s="64" t="str">
        <f t="shared" si="8"/>
        <v>S</v>
      </c>
      <c r="G13" s="64" t="str">
        <f t="shared" si="8"/>
        <v>T</v>
      </c>
      <c r="H13" s="64" t="str">
        <f t="shared" si="8"/>
        <v>S</v>
      </c>
      <c r="I13" s="64" t="str">
        <f t="shared" si="8"/>
        <v>T</v>
      </c>
      <c r="J13" s="64" t="str">
        <f t="shared" si="8"/>
        <v>ST</v>
      </c>
      <c r="K13" s="64" t="str">
        <f t="shared" si="8"/>
        <v>R</v>
      </c>
      <c r="L13" s="64" t="str">
        <f t="shared" si="8"/>
        <v>T</v>
      </c>
      <c r="M13" s="64" t="str">
        <f t="shared" si="8"/>
        <v>ST</v>
      </c>
      <c r="N13" s="64" t="str">
        <f t="shared" si="8"/>
        <v>S</v>
      </c>
      <c r="O13" s="64" t="str">
        <f t="shared" si="8"/>
        <v>R</v>
      </c>
      <c r="P13" s="64" t="str">
        <f t="shared" si="8"/>
        <v>T</v>
      </c>
      <c r="Q13" s="64" t="str">
        <f t="shared" si="8"/>
        <v>ST</v>
      </c>
      <c r="R13" s="64" t="str">
        <f t="shared" si="8"/>
        <v>R</v>
      </c>
      <c r="S13" s="64" t="str">
        <f t="shared" si="8"/>
        <v>T</v>
      </c>
      <c r="T13" s="64" t="str">
        <f t="shared" si="8"/>
        <v>S</v>
      </c>
      <c r="U13" s="64" t="str">
        <f t="shared" si="8"/>
        <v>T</v>
      </c>
      <c r="V13" s="64" t="str">
        <f t="shared" si="8"/>
        <v>ST</v>
      </c>
      <c r="W13" s="64" t="str">
        <f t="shared" si="8"/>
        <v>S</v>
      </c>
      <c r="X13" s="64" t="str">
        <f t="shared" si="8"/>
        <v>T</v>
      </c>
      <c r="Y13" s="64" t="str">
        <f t="shared" si="8"/>
        <v>S</v>
      </c>
      <c r="Z13" s="64" t="str">
        <f t="shared" si="8"/>
        <v>T</v>
      </c>
      <c r="AA13" s="64" t="str">
        <f t="shared" si="8"/>
        <v>T</v>
      </c>
      <c r="AB13" s="64" t="str">
        <f t="shared" si="8"/>
        <v>S</v>
      </c>
      <c r="AC13" s="64" t="str">
        <f t="shared" si="8"/>
        <v>R</v>
      </c>
      <c r="AD13" s="64" t="str">
        <f t="shared" si="8"/>
        <v>T</v>
      </c>
      <c r="AE13" s="64" t="str">
        <f t="shared" si="8"/>
        <v>S</v>
      </c>
      <c r="AF13" s="64" t="str">
        <f t="shared" si="8"/>
        <v>ST</v>
      </c>
      <c r="AG13" s="64" t="str">
        <f t="shared" si="8"/>
        <v>T</v>
      </c>
      <c r="AH13" s="64" t="str">
        <f t="shared" si="8"/>
        <v>R</v>
      </c>
      <c r="AI13" s="64" t="str">
        <f t="shared" si="8"/>
        <v>T</v>
      </c>
      <c r="AJ13" s="64" t="str">
        <f t="shared" si="8"/>
        <v>T</v>
      </c>
      <c r="AK13" s="64" t="str">
        <f t="shared" si="8"/>
        <v>T</v>
      </c>
      <c r="AL13" s="64" t="str">
        <f t="shared" si="8"/>
        <v>S</v>
      </c>
      <c r="AM13" s="64"/>
      <c r="AN13" s="64"/>
      <c r="AO13" s="64"/>
    </row>
    <row r="14" spans="1:47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</row>
    <row r="15" spans="1:47" x14ac:dyDescent="0.2">
      <c r="A15" s="174" t="s">
        <v>125</v>
      </c>
      <c r="B15" s="74" t="s">
        <v>6</v>
      </c>
      <c r="C15" s="173" t="s">
        <v>521</v>
      </c>
      <c r="D15" s="173"/>
      <c r="E15" s="173"/>
      <c r="F15" s="173"/>
      <c r="G15" s="173"/>
      <c r="H15" s="173"/>
      <c r="I15" s="173" t="s">
        <v>522</v>
      </c>
      <c r="J15" s="173"/>
      <c r="K15" s="173"/>
      <c r="L15" s="173"/>
      <c r="M15" s="173"/>
      <c r="N15" s="173"/>
      <c r="O15" s="173" t="s">
        <v>523</v>
      </c>
      <c r="P15" s="173"/>
      <c r="Q15" s="173"/>
      <c r="R15" s="173"/>
      <c r="S15" s="173"/>
      <c r="T15" s="173"/>
      <c r="U15" s="173" t="s">
        <v>524</v>
      </c>
      <c r="V15" s="173"/>
      <c r="W15" s="173"/>
      <c r="X15" s="173"/>
      <c r="Y15" s="173"/>
      <c r="Z15" s="173"/>
      <c r="AA15" s="173" t="s">
        <v>525</v>
      </c>
      <c r="AB15" s="173"/>
      <c r="AC15" s="173"/>
      <c r="AD15" s="173"/>
      <c r="AE15" s="173"/>
      <c r="AF15" s="173"/>
      <c r="AG15" s="173" t="s">
        <v>526</v>
      </c>
      <c r="AH15" s="173"/>
      <c r="AI15" s="173"/>
      <c r="AJ15" s="173"/>
      <c r="AK15" s="173"/>
      <c r="AL15" s="173"/>
      <c r="AM15" s="169" t="s">
        <v>527</v>
      </c>
      <c r="AN15" s="169" t="s">
        <v>528</v>
      </c>
      <c r="AO15" s="170" t="s">
        <v>151</v>
      </c>
    </row>
    <row r="16" spans="1:47" x14ac:dyDescent="0.2">
      <c r="A16" s="175"/>
      <c r="B16" s="171" t="s">
        <v>1</v>
      </c>
      <c r="C16" s="173" t="s">
        <v>529</v>
      </c>
      <c r="D16" s="173"/>
      <c r="E16" s="173"/>
      <c r="F16" s="173"/>
      <c r="G16" s="173"/>
      <c r="H16" s="173"/>
      <c r="I16" s="173" t="s">
        <v>529</v>
      </c>
      <c r="J16" s="173"/>
      <c r="K16" s="173"/>
      <c r="L16" s="173"/>
      <c r="M16" s="173"/>
      <c r="N16" s="173"/>
      <c r="O16" s="173" t="s">
        <v>529</v>
      </c>
      <c r="P16" s="173"/>
      <c r="Q16" s="173"/>
      <c r="R16" s="173"/>
      <c r="S16" s="173"/>
      <c r="T16" s="173"/>
      <c r="U16" s="173" t="s">
        <v>529</v>
      </c>
      <c r="V16" s="173"/>
      <c r="W16" s="173"/>
      <c r="X16" s="173"/>
      <c r="Y16" s="173"/>
      <c r="Z16" s="173"/>
      <c r="AA16" s="173" t="s">
        <v>529</v>
      </c>
      <c r="AB16" s="173"/>
      <c r="AC16" s="173"/>
      <c r="AD16" s="173"/>
      <c r="AE16" s="173"/>
      <c r="AF16" s="173"/>
      <c r="AG16" s="173" t="s">
        <v>529</v>
      </c>
      <c r="AH16" s="173"/>
      <c r="AI16" s="173"/>
      <c r="AJ16" s="173"/>
      <c r="AK16" s="173"/>
      <c r="AL16" s="173"/>
      <c r="AM16" s="169"/>
      <c r="AN16" s="169"/>
      <c r="AO16" s="170"/>
    </row>
    <row r="17" spans="1:41" x14ac:dyDescent="0.2">
      <c r="A17" s="176"/>
      <c r="B17" s="172"/>
      <c r="C17" s="64" t="s">
        <v>388</v>
      </c>
      <c r="D17" s="64" t="s">
        <v>368</v>
      </c>
      <c r="E17" s="64" t="s">
        <v>421</v>
      </c>
      <c r="F17" s="64" t="s">
        <v>411</v>
      </c>
      <c r="G17" s="64" t="s">
        <v>378</v>
      </c>
      <c r="H17" s="64" t="s">
        <v>408</v>
      </c>
      <c r="I17" s="64" t="s">
        <v>356</v>
      </c>
      <c r="J17" s="64" t="s">
        <v>374</v>
      </c>
      <c r="K17" s="64" t="s">
        <v>382</v>
      </c>
      <c r="L17" s="64" t="s">
        <v>362</v>
      </c>
      <c r="M17" s="64" t="s">
        <v>386</v>
      </c>
      <c r="N17" s="64" t="s">
        <v>372</v>
      </c>
      <c r="O17" s="64" t="s">
        <v>354</v>
      </c>
      <c r="P17" s="64" t="s">
        <v>360</v>
      </c>
      <c r="Q17" s="64" t="s">
        <v>380</v>
      </c>
      <c r="R17" s="64" t="s">
        <v>400</v>
      </c>
      <c r="S17" s="64" t="s">
        <v>402</v>
      </c>
      <c r="T17" s="64" t="s">
        <v>417</v>
      </c>
      <c r="U17" s="64" t="s">
        <v>358</v>
      </c>
      <c r="V17" s="64" t="s">
        <v>376</v>
      </c>
      <c r="W17" s="64" t="s">
        <v>392</v>
      </c>
      <c r="X17" s="64" t="s">
        <v>398</v>
      </c>
      <c r="Y17" s="64" t="s">
        <v>406</v>
      </c>
      <c r="Z17" s="64" t="s">
        <v>415</v>
      </c>
      <c r="AA17" s="64" t="s">
        <v>366</v>
      </c>
      <c r="AB17" s="64" t="s">
        <v>404</v>
      </c>
      <c r="AC17" s="64" t="s">
        <v>364</v>
      </c>
      <c r="AD17" s="64" t="s">
        <v>390</v>
      </c>
      <c r="AE17" s="64" t="s">
        <v>394</v>
      </c>
      <c r="AF17" s="64" t="s">
        <v>547</v>
      </c>
      <c r="AG17" s="64" t="s">
        <v>384</v>
      </c>
      <c r="AH17" s="64" t="s">
        <v>419</v>
      </c>
      <c r="AI17" s="64" t="s">
        <v>370</v>
      </c>
      <c r="AJ17" s="64" t="s">
        <v>413</v>
      </c>
      <c r="AK17" s="64" t="s">
        <v>541</v>
      </c>
      <c r="AL17" s="64" t="s">
        <v>541</v>
      </c>
      <c r="AM17" s="169"/>
      <c r="AN17" s="169"/>
      <c r="AO17" s="170"/>
    </row>
    <row r="18" spans="1:41" x14ac:dyDescent="0.2">
      <c r="A18" s="63">
        <v>1</v>
      </c>
      <c r="B18" s="69">
        <v>1</v>
      </c>
      <c r="C18" s="64">
        <v>2</v>
      </c>
      <c r="D18" s="64">
        <v>1</v>
      </c>
      <c r="E18" s="64">
        <v>3</v>
      </c>
      <c r="F18" s="64">
        <v>3</v>
      </c>
      <c r="G18" s="64">
        <v>3</v>
      </c>
      <c r="H18" s="64">
        <v>2</v>
      </c>
      <c r="I18" s="64">
        <v>3</v>
      </c>
      <c r="J18" s="64">
        <v>3</v>
      </c>
      <c r="K18" s="64">
        <v>3</v>
      </c>
      <c r="L18" s="64">
        <v>1</v>
      </c>
      <c r="M18" s="64">
        <v>2</v>
      </c>
      <c r="N18" s="64">
        <v>1</v>
      </c>
      <c r="O18" s="64">
        <v>3</v>
      </c>
      <c r="P18" s="64">
        <v>3</v>
      </c>
      <c r="Q18" s="64">
        <v>2</v>
      </c>
      <c r="R18" s="64">
        <v>2</v>
      </c>
      <c r="S18" s="64">
        <v>3</v>
      </c>
      <c r="T18" s="64">
        <v>3</v>
      </c>
      <c r="U18" s="64">
        <v>2</v>
      </c>
      <c r="V18" s="64">
        <v>1</v>
      </c>
      <c r="W18" s="64">
        <v>3</v>
      </c>
      <c r="X18" s="64">
        <v>3</v>
      </c>
      <c r="Y18" s="64">
        <v>3</v>
      </c>
      <c r="Z18" s="64">
        <v>2</v>
      </c>
      <c r="AA18" s="64">
        <v>3</v>
      </c>
      <c r="AB18" s="64">
        <v>3</v>
      </c>
      <c r="AC18" s="64">
        <v>2</v>
      </c>
      <c r="AD18" s="64">
        <v>1</v>
      </c>
      <c r="AE18" s="64">
        <v>1</v>
      </c>
      <c r="AF18" s="64"/>
      <c r="AG18" s="64">
        <v>2</v>
      </c>
      <c r="AH18" s="64">
        <v>3</v>
      </c>
      <c r="AI18" s="64">
        <v>3</v>
      </c>
      <c r="AJ18" s="64">
        <v>3</v>
      </c>
      <c r="AK18" s="64">
        <v>3</v>
      </c>
      <c r="AL18" s="64">
        <v>3</v>
      </c>
      <c r="AM18" s="70">
        <f>SUM(C18:AL18)</f>
        <v>84</v>
      </c>
      <c r="AN18" s="71">
        <f>AM18/104*100</f>
        <v>80.769230769230774</v>
      </c>
      <c r="AO18" s="64" t="str">
        <f>IF(AN18&lt;39,"SR",IF(AN18&lt;55,"R",IF(AN18&lt;65,"S",IF(AN18&lt;79,"T","ST"))))</f>
        <v>ST</v>
      </c>
    </row>
    <row r="19" spans="1:41" x14ac:dyDescent="0.2">
      <c r="A19" s="63">
        <v>2</v>
      </c>
      <c r="B19" s="74">
        <v>2</v>
      </c>
      <c r="C19" s="64">
        <v>3</v>
      </c>
      <c r="D19" s="64">
        <v>2</v>
      </c>
      <c r="E19" s="64">
        <v>3</v>
      </c>
      <c r="F19" s="64">
        <v>3</v>
      </c>
      <c r="G19" s="64">
        <v>3</v>
      </c>
      <c r="H19" s="64">
        <v>2</v>
      </c>
      <c r="I19" s="64">
        <v>3</v>
      </c>
      <c r="J19" s="64">
        <v>3</v>
      </c>
      <c r="K19" s="64">
        <v>3</v>
      </c>
      <c r="L19" s="64">
        <v>2</v>
      </c>
      <c r="M19" s="64">
        <v>1</v>
      </c>
      <c r="N19" s="64">
        <v>2</v>
      </c>
      <c r="O19" s="64">
        <v>3</v>
      </c>
      <c r="P19" s="64">
        <v>3</v>
      </c>
      <c r="Q19" s="64">
        <v>3</v>
      </c>
      <c r="R19" s="64">
        <v>2</v>
      </c>
      <c r="S19" s="64">
        <v>3</v>
      </c>
      <c r="T19" s="64">
        <v>3</v>
      </c>
      <c r="U19" s="64">
        <v>2</v>
      </c>
      <c r="V19" s="64">
        <v>2</v>
      </c>
      <c r="W19" s="64">
        <v>3</v>
      </c>
      <c r="X19" s="64">
        <v>3</v>
      </c>
      <c r="Y19" s="64">
        <v>3</v>
      </c>
      <c r="Z19" s="64">
        <v>1</v>
      </c>
      <c r="AA19" s="64">
        <v>3</v>
      </c>
      <c r="AB19" s="64">
        <v>3</v>
      </c>
      <c r="AC19" s="64">
        <v>2</v>
      </c>
      <c r="AD19" s="64">
        <v>1</v>
      </c>
      <c r="AE19" s="64">
        <v>1</v>
      </c>
      <c r="AF19" s="64"/>
      <c r="AG19" s="64">
        <v>2</v>
      </c>
      <c r="AH19" s="64">
        <v>3</v>
      </c>
      <c r="AI19" s="64">
        <v>3</v>
      </c>
      <c r="AJ19" s="64">
        <v>2</v>
      </c>
      <c r="AK19" s="64">
        <v>2</v>
      </c>
      <c r="AL19" s="64">
        <v>3</v>
      </c>
      <c r="AM19" s="70">
        <f t="shared" ref="AM19:AM23" si="9">SUM(C19:AL19)</f>
        <v>86</v>
      </c>
      <c r="AN19" s="71">
        <f t="shared" ref="AN19:AN23" si="10">AM19/104*100</f>
        <v>82.692307692307693</v>
      </c>
      <c r="AO19" s="64" t="str">
        <f t="shared" ref="AO19:AO23" si="11">IF(AN19&lt;39,"SR",IF(AN19&lt;55,"R",IF(AN19&lt;65,"S",IF(AN19&lt;79,"T","ST"))))</f>
        <v>ST</v>
      </c>
    </row>
    <row r="20" spans="1:41" x14ac:dyDescent="0.2">
      <c r="A20" s="63">
        <v>3</v>
      </c>
      <c r="B20" s="70">
        <v>3</v>
      </c>
      <c r="C20" s="64">
        <v>3</v>
      </c>
      <c r="D20" s="64">
        <v>2</v>
      </c>
      <c r="E20" s="64">
        <v>3</v>
      </c>
      <c r="F20" s="64">
        <v>3</v>
      </c>
      <c r="G20" s="64">
        <v>3</v>
      </c>
      <c r="H20" s="64">
        <v>2</v>
      </c>
      <c r="I20" s="64">
        <v>3</v>
      </c>
      <c r="J20" s="64">
        <v>3</v>
      </c>
      <c r="K20" s="64">
        <v>3</v>
      </c>
      <c r="L20" s="64">
        <v>2</v>
      </c>
      <c r="M20" s="64">
        <v>2</v>
      </c>
      <c r="N20" s="64">
        <v>2</v>
      </c>
      <c r="O20" s="64">
        <v>3</v>
      </c>
      <c r="P20" s="64">
        <v>3</v>
      </c>
      <c r="Q20" s="64">
        <v>2</v>
      </c>
      <c r="R20" s="64">
        <v>2</v>
      </c>
      <c r="S20" s="64">
        <v>2</v>
      </c>
      <c r="T20" s="64">
        <v>2</v>
      </c>
      <c r="U20" s="64">
        <v>2</v>
      </c>
      <c r="V20" s="64">
        <v>2</v>
      </c>
      <c r="W20" s="64">
        <v>2</v>
      </c>
      <c r="X20" s="64">
        <v>3</v>
      </c>
      <c r="Y20" s="64">
        <v>2</v>
      </c>
      <c r="Z20" s="64">
        <v>1</v>
      </c>
      <c r="AA20" s="64">
        <v>3</v>
      </c>
      <c r="AB20" s="64">
        <v>3</v>
      </c>
      <c r="AC20" s="64">
        <v>2</v>
      </c>
      <c r="AD20" s="64">
        <v>1</v>
      </c>
      <c r="AE20" s="64">
        <v>1</v>
      </c>
      <c r="AF20" s="64"/>
      <c r="AG20" s="64">
        <v>2</v>
      </c>
      <c r="AH20" s="64">
        <v>3</v>
      </c>
      <c r="AI20" s="64">
        <v>3</v>
      </c>
      <c r="AJ20" s="64">
        <v>2</v>
      </c>
      <c r="AK20" s="64">
        <v>2</v>
      </c>
      <c r="AL20" s="64">
        <v>3</v>
      </c>
      <c r="AM20" s="70">
        <f t="shared" si="9"/>
        <v>82</v>
      </c>
      <c r="AN20" s="71">
        <f t="shared" si="10"/>
        <v>78.84615384615384</v>
      </c>
      <c r="AO20" s="64" t="str">
        <f t="shared" si="11"/>
        <v>T</v>
      </c>
    </row>
    <row r="21" spans="1:41" x14ac:dyDescent="0.2">
      <c r="A21" s="63">
        <v>4</v>
      </c>
      <c r="B21" s="69">
        <v>4</v>
      </c>
      <c r="C21" s="64">
        <v>2</v>
      </c>
      <c r="D21" s="64">
        <v>2</v>
      </c>
      <c r="E21" s="64">
        <v>2</v>
      </c>
      <c r="F21" s="64">
        <v>2</v>
      </c>
      <c r="G21" s="64">
        <v>3</v>
      </c>
      <c r="H21" s="64">
        <v>2</v>
      </c>
      <c r="I21" s="64">
        <v>2</v>
      </c>
      <c r="J21" s="64">
        <v>2</v>
      </c>
      <c r="K21" s="64">
        <v>3</v>
      </c>
      <c r="L21" s="64">
        <v>2</v>
      </c>
      <c r="M21" s="64">
        <v>2</v>
      </c>
      <c r="N21" s="64">
        <v>2</v>
      </c>
      <c r="O21" s="64">
        <v>3</v>
      </c>
      <c r="P21" s="64">
        <v>2</v>
      </c>
      <c r="Q21" s="64">
        <v>3</v>
      </c>
      <c r="R21" s="64">
        <v>3</v>
      </c>
      <c r="S21" s="64">
        <v>2</v>
      </c>
      <c r="T21" s="64">
        <v>3</v>
      </c>
      <c r="U21" s="64">
        <v>2</v>
      </c>
      <c r="V21" s="64">
        <v>2</v>
      </c>
      <c r="W21" s="64">
        <v>3</v>
      </c>
      <c r="X21" s="64">
        <v>3</v>
      </c>
      <c r="Y21" s="64">
        <v>2</v>
      </c>
      <c r="Z21" s="64">
        <v>2</v>
      </c>
      <c r="AA21" s="64">
        <v>2</v>
      </c>
      <c r="AB21" s="64">
        <v>3</v>
      </c>
      <c r="AC21" s="64">
        <v>3</v>
      </c>
      <c r="AD21" s="64">
        <v>2</v>
      </c>
      <c r="AE21" s="64">
        <v>2</v>
      </c>
      <c r="AF21" s="64"/>
      <c r="AG21" s="64">
        <v>2</v>
      </c>
      <c r="AH21" s="64">
        <v>2</v>
      </c>
      <c r="AI21" s="64">
        <v>2</v>
      </c>
      <c r="AJ21" s="64">
        <v>2</v>
      </c>
      <c r="AK21" s="64">
        <v>3</v>
      </c>
      <c r="AL21" s="64">
        <v>2</v>
      </c>
      <c r="AM21" s="70">
        <f t="shared" si="9"/>
        <v>81</v>
      </c>
      <c r="AN21" s="71">
        <f t="shared" si="10"/>
        <v>77.884615384615387</v>
      </c>
      <c r="AO21" s="64" t="str">
        <f t="shared" si="11"/>
        <v>T</v>
      </c>
    </row>
    <row r="22" spans="1:41" x14ac:dyDescent="0.2">
      <c r="A22" s="63">
        <v>5</v>
      </c>
      <c r="B22" s="70">
        <v>5</v>
      </c>
      <c r="C22" s="64">
        <v>3</v>
      </c>
      <c r="D22" s="64">
        <v>2</v>
      </c>
      <c r="E22" s="64">
        <v>3</v>
      </c>
      <c r="F22" s="64">
        <v>3</v>
      </c>
      <c r="G22" s="64">
        <v>3</v>
      </c>
      <c r="H22" s="64">
        <v>2</v>
      </c>
      <c r="I22" s="64">
        <v>3</v>
      </c>
      <c r="J22" s="64">
        <v>2</v>
      </c>
      <c r="K22" s="64">
        <v>2</v>
      </c>
      <c r="L22" s="64">
        <v>2</v>
      </c>
      <c r="M22" s="64">
        <v>1</v>
      </c>
      <c r="N22" s="64">
        <v>2</v>
      </c>
      <c r="O22" s="64">
        <v>2</v>
      </c>
      <c r="P22" s="64">
        <v>3</v>
      </c>
      <c r="Q22" s="64">
        <v>2</v>
      </c>
      <c r="R22" s="64">
        <v>2</v>
      </c>
      <c r="S22" s="64">
        <v>2</v>
      </c>
      <c r="T22" s="64">
        <v>3</v>
      </c>
      <c r="U22" s="64">
        <v>2</v>
      </c>
      <c r="V22" s="64">
        <v>2</v>
      </c>
      <c r="W22" s="64">
        <v>2</v>
      </c>
      <c r="X22" s="64">
        <v>3</v>
      </c>
      <c r="Y22" s="64">
        <v>2</v>
      </c>
      <c r="Z22" s="64">
        <v>2</v>
      </c>
      <c r="AA22" s="64">
        <v>3</v>
      </c>
      <c r="AB22" s="64">
        <v>2</v>
      </c>
      <c r="AC22" s="64">
        <v>2</v>
      </c>
      <c r="AD22" s="64">
        <v>2</v>
      </c>
      <c r="AE22" s="64">
        <v>2</v>
      </c>
      <c r="AF22" s="64"/>
      <c r="AG22" s="64">
        <v>1</v>
      </c>
      <c r="AH22" s="64">
        <v>2</v>
      </c>
      <c r="AI22" s="64">
        <v>3</v>
      </c>
      <c r="AJ22" s="64">
        <v>3</v>
      </c>
      <c r="AK22" s="64">
        <v>1</v>
      </c>
      <c r="AL22" s="64">
        <v>3</v>
      </c>
      <c r="AM22" s="70">
        <f t="shared" si="9"/>
        <v>79</v>
      </c>
      <c r="AN22" s="71">
        <f t="shared" si="10"/>
        <v>75.961538461538453</v>
      </c>
      <c r="AO22" s="64" t="str">
        <f t="shared" si="11"/>
        <v>T</v>
      </c>
    </row>
    <row r="23" spans="1:41" x14ac:dyDescent="0.2">
      <c r="A23" s="63">
        <v>6</v>
      </c>
      <c r="B23" s="70">
        <v>6</v>
      </c>
      <c r="C23" s="64">
        <v>2</v>
      </c>
      <c r="D23" s="64">
        <v>2</v>
      </c>
      <c r="E23" s="64">
        <v>2</v>
      </c>
      <c r="F23" s="64">
        <v>3</v>
      </c>
      <c r="G23" s="64">
        <v>2</v>
      </c>
      <c r="H23" s="64">
        <v>2</v>
      </c>
      <c r="I23" s="64">
        <v>2</v>
      </c>
      <c r="J23" s="64">
        <v>2</v>
      </c>
      <c r="K23" s="64">
        <v>3</v>
      </c>
      <c r="L23" s="64">
        <v>2</v>
      </c>
      <c r="M23" s="64">
        <v>2</v>
      </c>
      <c r="N23" s="64">
        <v>2</v>
      </c>
      <c r="O23" s="64">
        <v>3</v>
      </c>
      <c r="P23" s="64">
        <v>2</v>
      </c>
      <c r="Q23" s="64">
        <v>3</v>
      </c>
      <c r="R23" s="64">
        <v>2</v>
      </c>
      <c r="S23" s="64">
        <v>2</v>
      </c>
      <c r="T23" s="64">
        <v>2</v>
      </c>
      <c r="U23" s="64">
        <v>2</v>
      </c>
      <c r="V23" s="64">
        <v>3</v>
      </c>
      <c r="W23" s="64">
        <v>2</v>
      </c>
      <c r="X23" s="64">
        <v>3</v>
      </c>
      <c r="Y23" s="64">
        <v>3</v>
      </c>
      <c r="Z23" s="64">
        <v>2</v>
      </c>
      <c r="AA23" s="64">
        <v>3</v>
      </c>
      <c r="AB23" s="64">
        <v>2</v>
      </c>
      <c r="AC23" s="64">
        <v>2</v>
      </c>
      <c r="AD23" s="64">
        <v>2</v>
      </c>
      <c r="AE23" s="64">
        <v>2</v>
      </c>
      <c r="AF23" s="64"/>
      <c r="AG23" s="64">
        <v>2</v>
      </c>
      <c r="AH23" s="64">
        <v>3</v>
      </c>
      <c r="AI23" s="64">
        <v>2</v>
      </c>
      <c r="AJ23" s="64">
        <v>2</v>
      </c>
      <c r="AK23" s="64">
        <v>2</v>
      </c>
      <c r="AL23" s="64">
        <v>2</v>
      </c>
      <c r="AM23" s="70">
        <f t="shared" si="9"/>
        <v>79</v>
      </c>
      <c r="AN23" s="71">
        <f t="shared" si="10"/>
        <v>75.961538461538453</v>
      </c>
      <c r="AO23" s="64" t="str">
        <f t="shared" si="11"/>
        <v>T</v>
      </c>
    </row>
    <row r="24" spans="1:41" x14ac:dyDescent="0.2">
      <c r="A24" s="64"/>
      <c r="B24" s="64" t="s">
        <v>537</v>
      </c>
      <c r="C24" s="64">
        <f t="shared" ref="C24:AE24" si="12">SUM(C18:C23)</f>
        <v>15</v>
      </c>
      <c r="D24" s="64">
        <f t="shared" si="12"/>
        <v>11</v>
      </c>
      <c r="E24" s="64">
        <f t="shared" si="12"/>
        <v>16</v>
      </c>
      <c r="F24" s="64">
        <f t="shared" si="12"/>
        <v>17</v>
      </c>
      <c r="G24" s="64">
        <f t="shared" si="12"/>
        <v>17</v>
      </c>
      <c r="H24" s="64">
        <f t="shared" si="12"/>
        <v>12</v>
      </c>
      <c r="I24" s="64">
        <f t="shared" si="12"/>
        <v>16</v>
      </c>
      <c r="J24" s="64">
        <f t="shared" si="12"/>
        <v>15</v>
      </c>
      <c r="K24" s="64">
        <f t="shared" si="12"/>
        <v>17</v>
      </c>
      <c r="L24" s="64">
        <f t="shared" si="12"/>
        <v>11</v>
      </c>
      <c r="M24" s="64">
        <f t="shared" si="12"/>
        <v>10</v>
      </c>
      <c r="N24" s="64">
        <f t="shared" si="12"/>
        <v>11</v>
      </c>
      <c r="O24" s="64">
        <f t="shared" si="12"/>
        <v>17</v>
      </c>
      <c r="P24" s="64">
        <f t="shared" si="12"/>
        <v>16</v>
      </c>
      <c r="Q24" s="64">
        <f t="shared" si="12"/>
        <v>15</v>
      </c>
      <c r="R24" s="64">
        <f t="shared" si="12"/>
        <v>13</v>
      </c>
      <c r="S24" s="64">
        <f t="shared" si="12"/>
        <v>14</v>
      </c>
      <c r="T24" s="64">
        <f t="shared" si="12"/>
        <v>16</v>
      </c>
      <c r="U24" s="64">
        <f t="shared" si="12"/>
        <v>12</v>
      </c>
      <c r="V24" s="64">
        <f t="shared" si="12"/>
        <v>12</v>
      </c>
      <c r="W24" s="64">
        <f t="shared" si="12"/>
        <v>15</v>
      </c>
      <c r="X24" s="64">
        <f t="shared" si="12"/>
        <v>18</v>
      </c>
      <c r="Y24" s="64">
        <f t="shared" si="12"/>
        <v>15</v>
      </c>
      <c r="Z24" s="64">
        <f t="shared" si="12"/>
        <v>10</v>
      </c>
      <c r="AA24" s="64">
        <f t="shared" si="12"/>
        <v>17</v>
      </c>
      <c r="AB24" s="64">
        <f t="shared" si="12"/>
        <v>16</v>
      </c>
      <c r="AC24" s="64">
        <f t="shared" si="12"/>
        <v>13</v>
      </c>
      <c r="AD24" s="64">
        <f t="shared" si="12"/>
        <v>9</v>
      </c>
      <c r="AE24" s="64">
        <f t="shared" si="12"/>
        <v>9</v>
      </c>
      <c r="AF24" s="64"/>
      <c r="AG24" s="64">
        <f t="shared" ref="AG24:AL24" si="13">SUM(AG18:AG23)</f>
        <v>11</v>
      </c>
      <c r="AH24" s="64">
        <f t="shared" si="13"/>
        <v>16</v>
      </c>
      <c r="AI24" s="64">
        <f t="shared" si="13"/>
        <v>16</v>
      </c>
      <c r="AJ24" s="64">
        <f t="shared" si="13"/>
        <v>14</v>
      </c>
      <c r="AK24" s="64">
        <f t="shared" si="13"/>
        <v>13</v>
      </c>
      <c r="AL24" s="64">
        <f t="shared" si="13"/>
        <v>16</v>
      </c>
      <c r="AM24" s="79"/>
      <c r="AN24" s="64"/>
      <c r="AO24" s="64"/>
    </row>
    <row r="25" spans="1:41" x14ac:dyDescent="0.2">
      <c r="A25" s="64"/>
      <c r="B25" s="64" t="s">
        <v>538</v>
      </c>
      <c r="C25" s="64">
        <f>C24/20*100</f>
        <v>75</v>
      </c>
      <c r="D25" s="64">
        <f t="shared" ref="D25:AL25" si="14">D24/20*100</f>
        <v>55.000000000000007</v>
      </c>
      <c r="E25" s="64">
        <f t="shared" si="14"/>
        <v>80</v>
      </c>
      <c r="F25" s="64">
        <f t="shared" si="14"/>
        <v>85</v>
      </c>
      <c r="G25" s="64">
        <f t="shared" si="14"/>
        <v>85</v>
      </c>
      <c r="H25" s="64">
        <f t="shared" si="14"/>
        <v>60</v>
      </c>
      <c r="I25" s="64">
        <f t="shared" si="14"/>
        <v>80</v>
      </c>
      <c r="J25" s="64">
        <f t="shared" si="14"/>
        <v>75</v>
      </c>
      <c r="K25" s="64">
        <f t="shared" si="14"/>
        <v>85</v>
      </c>
      <c r="L25" s="64">
        <f t="shared" si="14"/>
        <v>55.000000000000007</v>
      </c>
      <c r="M25" s="64">
        <f t="shared" si="14"/>
        <v>50</v>
      </c>
      <c r="N25" s="64">
        <f t="shared" si="14"/>
        <v>55.000000000000007</v>
      </c>
      <c r="O25" s="64">
        <f t="shared" si="14"/>
        <v>85</v>
      </c>
      <c r="P25" s="64">
        <f t="shared" si="14"/>
        <v>80</v>
      </c>
      <c r="Q25" s="64">
        <f t="shared" si="14"/>
        <v>75</v>
      </c>
      <c r="R25" s="64">
        <f t="shared" si="14"/>
        <v>65</v>
      </c>
      <c r="S25" s="64">
        <f t="shared" si="14"/>
        <v>70</v>
      </c>
      <c r="T25" s="64">
        <f t="shared" si="14"/>
        <v>80</v>
      </c>
      <c r="U25" s="64">
        <f t="shared" si="14"/>
        <v>60</v>
      </c>
      <c r="V25" s="64">
        <f t="shared" si="14"/>
        <v>60</v>
      </c>
      <c r="W25" s="64">
        <f t="shared" si="14"/>
        <v>75</v>
      </c>
      <c r="X25" s="64">
        <f t="shared" si="14"/>
        <v>90</v>
      </c>
      <c r="Y25" s="64">
        <f t="shared" si="14"/>
        <v>75</v>
      </c>
      <c r="Z25" s="64">
        <f t="shared" si="14"/>
        <v>50</v>
      </c>
      <c r="AA25" s="64">
        <f t="shared" si="14"/>
        <v>85</v>
      </c>
      <c r="AB25" s="64">
        <f t="shared" si="14"/>
        <v>80</v>
      </c>
      <c r="AC25" s="64">
        <f t="shared" si="14"/>
        <v>65</v>
      </c>
      <c r="AD25" s="64">
        <f t="shared" si="14"/>
        <v>45</v>
      </c>
      <c r="AE25" s="64">
        <f t="shared" si="14"/>
        <v>45</v>
      </c>
      <c r="AF25" s="64"/>
      <c r="AG25" s="64">
        <f t="shared" si="14"/>
        <v>55.000000000000007</v>
      </c>
      <c r="AH25" s="64">
        <f t="shared" si="14"/>
        <v>80</v>
      </c>
      <c r="AI25" s="64">
        <f t="shared" si="14"/>
        <v>80</v>
      </c>
      <c r="AJ25" s="64">
        <f t="shared" si="14"/>
        <v>70</v>
      </c>
      <c r="AK25" s="64">
        <f t="shared" si="14"/>
        <v>65</v>
      </c>
      <c r="AL25" s="64">
        <f t="shared" si="14"/>
        <v>80</v>
      </c>
      <c r="AM25" s="79"/>
      <c r="AN25" s="64"/>
      <c r="AO25" s="64"/>
    </row>
    <row r="26" spans="1:41" x14ac:dyDescent="0.2">
      <c r="A26" s="79"/>
      <c r="B26" s="64" t="s">
        <v>151</v>
      </c>
      <c r="C26" s="64" t="str">
        <f>IF(C25&lt;39,"SR",IF(C25&lt;55,"R",IF(C25&lt;65,"S",IF(C25&lt;79,"T","ST"))))</f>
        <v>T</v>
      </c>
      <c r="D26" s="64" t="str">
        <f t="shared" ref="D26:AE26" si="15">IF(D25&lt;39,"SR",IF(D25&lt;55,"R",IF(D25&lt;65,"S",IF(D25&lt;79,"T","ST"))))</f>
        <v>S</v>
      </c>
      <c r="E26" s="64" t="str">
        <f t="shared" si="15"/>
        <v>ST</v>
      </c>
      <c r="F26" s="64" t="str">
        <f t="shared" si="15"/>
        <v>ST</v>
      </c>
      <c r="G26" s="64" t="str">
        <f t="shared" si="15"/>
        <v>ST</v>
      </c>
      <c r="H26" s="64" t="str">
        <f t="shared" si="15"/>
        <v>S</v>
      </c>
      <c r="I26" s="64" t="str">
        <f t="shared" si="15"/>
        <v>ST</v>
      </c>
      <c r="J26" s="64" t="str">
        <f t="shared" si="15"/>
        <v>T</v>
      </c>
      <c r="K26" s="64" t="str">
        <f t="shared" si="15"/>
        <v>ST</v>
      </c>
      <c r="L26" s="64" t="str">
        <f t="shared" si="15"/>
        <v>S</v>
      </c>
      <c r="M26" s="64" t="str">
        <f t="shared" si="15"/>
        <v>R</v>
      </c>
      <c r="N26" s="64" t="str">
        <f t="shared" si="15"/>
        <v>S</v>
      </c>
      <c r="O26" s="64" t="str">
        <f t="shared" si="15"/>
        <v>ST</v>
      </c>
      <c r="P26" s="64" t="str">
        <f t="shared" si="15"/>
        <v>ST</v>
      </c>
      <c r="Q26" s="64" t="str">
        <f t="shared" si="15"/>
        <v>T</v>
      </c>
      <c r="R26" s="64" t="str">
        <f t="shared" si="15"/>
        <v>T</v>
      </c>
      <c r="S26" s="64" t="str">
        <f t="shared" si="15"/>
        <v>T</v>
      </c>
      <c r="T26" s="64" t="str">
        <f t="shared" si="15"/>
        <v>ST</v>
      </c>
      <c r="U26" s="64" t="str">
        <f t="shared" si="15"/>
        <v>S</v>
      </c>
      <c r="V26" s="64" t="str">
        <f t="shared" si="15"/>
        <v>S</v>
      </c>
      <c r="W26" s="64" t="str">
        <f t="shared" si="15"/>
        <v>T</v>
      </c>
      <c r="X26" s="64" t="str">
        <f t="shared" si="15"/>
        <v>ST</v>
      </c>
      <c r="Y26" s="64" t="str">
        <f t="shared" si="15"/>
        <v>T</v>
      </c>
      <c r="Z26" s="64" t="str">
        <f t="shared" si="15"/>
        <v>R</v>
      </c>
      <c r="AA26" s="64" t="str">
        <f t="shared" si="15"/>
        <v>ST</v>
      </c>
      <c r="AB26" s="64" t="str">
        <f t="shared" si="15"/>
        <v>ST</v>
      </c>
      <c r="AC26" s="64" t="str">
        <f t="shared" si="15"/>
        <v>T</v>
      </c>
      <c r="AD26" s="64" t="str">
        <f t="shared" si="15"/>
        <v>R</v>
      </c>
      <c r="AE26" s="64" t="str">
        <f t="shared" si="15"/>
        <v>R</v>
      </c>
      <c r="AF26" s="64"/>
      <c r="AG26" s="64" t="str">
        <f t="shared" ref="AG26:AL26" si="16">IF(AG25&lt;39,"SR",IF(AG25&lt;55,"R",IF(AG25&lt;65,"S",IF(AG25&lt;79,"T","ST"))))</f>
        <v>S</v>
      </c>
      <c r="AH26" s="64" t="str">
        <f t="shared" si="16"/>
        <v>ST</v>
      </c>
      <c r="AI26" s="64" t="str">
        <f t="shared" si="16"/>
        <v>ST</v>
      </c>
      <c r="AJ26" s="64" t="str">
        <f t="shared" si="16"/>
        <v>T</v>
      </c>
      <c r="AK26" s="64" t="str">
        <f t="shared" si="16"/>
        <v>T</v>
      </c>
      <c r="AL26" s="64" t="str">
        <f t="shared" si="16"/>
        <v>ST</v>
      </c>
      <c r="AM26" s="79"/>
      <c r="AN26" s="64"/>
      <c r="AO26" s="64"/>
    </row>
    <row r="27" spans="1:41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62"/>
      <c r="AO27" s="62"/>
    </row>
    <row r="28" spans="1:41" x14ac:dyDescent="0.2">
      <c r="A28" s="170" t="s">
        <v>125</v>
      </c>
      <c r="B28" s="74" t="s">
        <v>5</v>
      </c>
      <c r="C28" s="173" t="s">
        <v>521</v>
      </c>
      <c r="D28" s="173"/>
      <c r="E28" s="173"/>
      <c r="F28" s="173"/>
      <c r="G28" s="173"/>
      <c r="H28" s="173"/>
      <c r="I28" s="173" t="s">
        <v>522</v>
      </c>
      <c r="J28" s="173"/>
      <c r="K28" s="173"/>
      <c r="L28" s="173"/>
      <c r="M28" s="173"/>
      <c r="N28" s="173"/>
      <c r="O28" s="173" t="s">
        <v>523</v>
      </c>
      <c r="P28" s="173"/>
      <c r="Q28" s="173"/>
      <c r="R28" s="173"/>
      <c r="S28" s="173"/>
      <c r="T28" s="173"/>
      <c r="U28" s="173" t="s">
        <v>524</v>
      </c>
      <c r="V28" s="173"/>
      <c r="W28" s="173"/>
      <c r="X28" s="173"/>
      <c r="Y28" s="173"/>
      <c r="Z28" s="173"/>
      <c r="AA28" s="173" t="s">
        <v>525</v>
      </c>
      <c r="AB28" s="173"/>
      <c r="AC28" s="173"/>
      <c r="AD28" s="173"/>
      <c r="AE28" s="173"/>
      <c r="AF28" s="173"/>
      <c r="AG28" s="173" t="s">
        <v>526</v>
      </c>
      <c r="AH28" s="173"/>
      <c r="AI28" s="173"/>
      <c r="AJ28" s="173"/>
      <c r="AK28" s="173"/>
      <c r="AL28" s="173"/>
      <c r="AM28" s="169" t="s">
        <v>527</v>
      </c>
      <c r="AN28" s="169" t="s">
        <v>528</v>
      </c>
      <c r="AO28" s="170" t="s">
        <v>151</v>
      </c>
    </row>
    <row r="29" spans="1:41" x14ac:dyDescent="0.2">
      <c r="A29" s="170"/>
      <c r="B29" s="169" t="s">
        <v>1</v>
      </c>
      <c r="C29" s="173" t="s">
        <v>529</v>
      </c>
      <c r="D29" s="173"/>
      <c r="E29" s="173"/>
      <c r="F29" s="173"/>
      <c r="G29" s="173"/>
      <c r="H29" s="173"/>
      <c r="I29" s="173" t="s">
        <v>529</v>
      </c>
      <c r="J29" s="173"/>
      <c r="K29" s="173"/>
      <c r="L29" s="173"/>
      <c r="M29" s="173"/>
      <c r="N29" s="173"/>
      <c r="O29" s="173" t="s">
        <v>529</v>
      </c>
      <c r="P29" s="173"/>
      <c r="Q29" s="173"/>
      <c r="R29" s="173"/>
      <c r="S29" s="173"/>
      <c r="T29" s="173"/>
      <c r="U29" s="173" t="s">
        <v>529</v>
      </c>
      <c r="V29" s="173"/>
      <c r="W29" s="173"/>
      <c r="X29" s="173"/>
      <c r="Y29" s="173"/>
      <c r="Z29" s="173"/>
      <c r="AA29" s="173" t="s">
        <v>529</v>
      </c>
      <c r="AB29" s="173"/>
      <c r="AC29" s="173"/>
      <c r="AD29" s="173"/>
      <c r="AE29" s="173"/>
      <c r="AF29" s="173"/>
      <c r="AG29" s="173" t="s">
        <v>529</v>
      </c>
      <c r="AH29" s="173"/>
      <c r="AI29" s="173"/>
      <c r="AJ29" s="173"/>
      <c r="AK29" s="173"/>
      <c r="AL29" s="173"/>
      <c r="AM29" s="169"/>
      <c r="AN29" s="169"/>
      <c r="AO29" s="170"/>
    </row>
    <row r="30" spans="1:41" x14ac:dyDescent="0.2">
      <c r="A30" s="170"/>
      <c r="B30" s="169"/>
      <c r="C30" s="64" t="s">
        <v>336</v>
      </c>
      <c r="D30" s="64" t="s">
        <v>326</v>
      </c>
      <c r="E30" s="64" t="s">
        <v>302</v>
      </c>
      <c r="F30" s="64" t="s">
        <v>330</v>
      </c>
      <c r="G30" s="64" t="s">
        <v>288</v>
      </c>
      <c r="H30" s="64" t="s">
        <v>543</v>
      </c>
      <c r="I30" s="64" t="s">
        <v>338</v>
      </c>
      <c r="J30" s="64" t="s">
        <v>280</v>
      </c>
      <c r="K30" s="64" t="s">
        <v>324</v>
      </c>
      <c r="L30" s="64" t="s">
        <v>304</v>
      </c>
      <c r="M30" s="64" t="s">
        <v>306</v>
      </c>
      <c r="N30" s="64" t="s">
        <v>296</v>
      </c>
      <c r="O30" s="64" t="s">
        <v>332</v>
      </c>
      <c r="P30" s="64" t="s">
        <v>316</v>
      </c>
      <c r="Q30" s="64" t="s">
        <v>310</v>
      </c>
      <c r="R30" s="64" t="s">
        <v>274</v>
      </c>
      <c r="S30" s="64" t="s">
        <v>314</v>
      </c>
      <c r="T30" s="64" t="s">
        <v>544</v>
      </c>
      <c r="U30" s="64" t="s">
        <v>300</v>
      </c>
      <c r="V30" s="64" t="s">
        <v>284</v>
      </c>
      <c r="W30" s="64" t="s">
        <v>278</v>
      </c>
      <c r="X30" s="64" t="s">
        <v>312</v>
      </c>
      <c r="Y30" s="64" t="s">
        <v>328</v>
      </c>
      <c r="Z30" s="64" t="s">
        <v>290</v>
      </c>
      <c r="AA30" s="64" t="s">
        <v>272</v>
      </c>
      <c r="AB30" s="64" t="s">
        <v>334</v>
      </c>
      <c r="AC30" s="64" t="s">
        <v>298</v>
      </c>
      <c r="AD30" s="64" t="s">
        <v>294</v>
      </c>
      <c r="AE30" s="64" t="s">
        <v>286</v>
      </c>
      <c r="AF30" s="64" t="s">
        <v>318</v>
      </c>
      <c r="AG30" s="64" t="s">
        <v>308</v>
      </c>
      <c r="AH30" s="64" t="s">
        <v>282</v>
      </c>
      <c r="AI30" s="64" t="s">
        <v>292</v>
      </c>
      <c r="AJ30" s="64" t="s">
        <v>276</v>
      </c>
      <c r="AK30" s="64" t="s">
        <v>320</v>
      </c>
      <c r="AL30" s="64" t="s">
        <v>322</v>
      </c>
      <c r="AM30" s="169"/>
      <c r="AN30" s="169"/>
      <c r="AO30" s="170"/>
    </row>
    <row r="31" spans="1:41" x14ac:dyDescent="0.2">
      <c r="A31" s="63">
        <v>1</v>
      </c>
      <c r="B31" s="69">
        <v>1</v>
      </c>
      <c r="C31" s="64">
        <v>3</v>
      </c>
      <c r="D31" s="64">
        <v>1</v>
      </c>
      <c r="E31" s="64">
        <v>2</v>
      </c>
      <c r="F31" s="64">
        <v>1</v>
      </c>
      <c r="G31" s="64">
        <v>2</v>
      </c>
      <c r="H31" s="64"/>
      <c r="I31" s="64">
        <v>2</v>
      </c>
      <c r="J31" s="64">
        <v>3</v>
      </c>
      <c r="K31" s="64">
        <v>2</v>
      </c>
      <c r="L31" s="64">
        <v>3</v>
      </c>
      <c r="M31" s="64">
        <v>3</v>
      </c>
      <c r="N31" s="64">
        <v>2</v>
      </c>
      <c r="O31" s="64">
        <v>3</v>
      </c>
      <c r="P31" s="64">
        <v>2</v>
      </c>
      <c r="Q31" s="64">
        <v>3</v>
      </c>
      <c r="R31" s="64">
        <v>3</v>
      </c>
      <c r="S31" s="64">
        <v>3</v>
      </c>
      <c r="T31" s="64">
        <v>2</v>
      </c>
      <c r="U31" s="64">
        <v>3</v>
      </c>
      <c r="V31" s="64">
        <v>3</v>
      </c>
      <c r="W31" s="64">
        <v>2</v>
      </c>
      <c r="X31" s="64">
        <v>2</v>
      </c>
      <c r="Y31" s="64">
        <v>3</v>
      </c>
      <c r="Z31" s="64">
        <v>3</v>
      </c>
      <c r="AA31" s="64">
        <v>2</v>
      </c>
      <c r="AB31" s="64">
        <v>3</v>
      </c>
      <c r="AC31" s="64">
        <v>3</v>
      </c>
      <c r="AD31" s="64">
        <v>2</v>
      </c>
      <c r="AE31" s="64">
        <v>3</v>
      </c>
      <c r="AF31" s="64">
        <v>3</v>
      </c>
      <c r="AG31" s="64">
        <v>3</v>
      </c>
      <c r="AH31" s="64">
        <v>2</v>
      </c>
      <c r="AI31" s="64">
        <v>2</v>
      </c>
      <c r="AJ31" s="64">
        <v>3</v>
      </c>
      <c r="AK31" s="64">
        <v>2</v>
      </c>
      <c r="AL31" s="64">
        <v>3</v>
      </c>
      <c r="AM31" s="70">
        <f>SUM(C31:AL31)</f>
        <v>87</v>
      </c>
      <c r="AN31" s="71">
        <f>AM31/104*100</f>
        <v>83.65384615384616</v>
      </c>
      <c r="AO31" s="64" t="str">
        <f>IF(AN31&lt;39,"SR",IF(AN31&lt;55,"R",IF(AN31&lt;65,"S",IF(AN31&lt;79,"T","ST"))))</f>
        <v>ST</v>
      </c>
    </row>
    <row r="32" spans="1:41" x14ac:dyDescent="0.2">
      <c r="A32" s="63">
        <v>2</v>
      </c>
      <c r="B32" s="74">
        <v>2</v>
      </c>
      <c r="C32" s="64">
        <v>2</v>
      </c>
      <c r="D32" s="64">
        <v>1</v>
      </c>
      <c r="E32" s="64">
        <v>2</v>
      </c>
      <c r="F32" s="64">
        <v>1</v>
      </c>
      <c r="G32" s="64">
        <v>2</v>
      </c>
      <c r="H32" s="64"/>
      <c r="I32" s="64">
        <v>2</v>
      </c>
      <c r="J32" s="64">
        <v>3</v>
      </c>
      <c r="K32" s="64">
        <v>3</v>
      </c>
      <c r="L32" s="64">
        <v>3</v>
      </c>
      <c r="M32" s="64">
        <v>2</v>
      </c>
      <c r="N32" s="64">
        <v>2</v>
      </c>
      <c r="O32" s="64">
        <v>3</v>
      </c>
      <c r="P32" s="64">
        <v>2</v>
      </c>
      <c r="Q32" s="64">
        <v>3</v>
      </c>
      <c r="R32" s="64">
        <v>2</v>
      </c>
      <c r="S32" s="64">
        <v>2</v>
      </c>
      <c r="T32" s="64">
        <v>2</v>
      </c>
      <c r="U32" s="64">
        <v>3</v>
      </c>
      <c r="V32" s="64">
        <v>2</v>
      </c>
      <c r="W32" s="64">
        <v>2</v>
      </c>
      <c r="X32" s="64">
        <v>2</v>
      </c>
      <c r="Y32" s="64">
        <v>3</v>
      </c>
      <c r="Z32" s="64">
        <v>3</v>
      </c>
      <c r="AA32" s="64">
        <v>2</v>
      </c>
      <c r="AB32" s="64">
        <v>2</v>
      </c>
      <c r="AC32" s="64">
        <v>3</v>
      </c>
      <c r="AD32" s="64">
        <v>2</v>
      </c>
      <c r="AE32" s="64">
        <v>2</v>
      </c>
      <c r="AF32" s="64">
        <v>3</v>
      </c>
      <c r="AG32" s="64">
        <v>3</v>
      </c>
      <c r="AH32" s="64">
        <v>3</v>
      </c>
      <c r="AI32" s="64">
        <v>2</v>
      </c>
      <c r="AJ32" s="64">
        <v>3</v>
      </c>
      <c r="AK32" s="64">
        <v>2</v>
      </c>
      <c r="AL32" s="64">
        <v>2</v>
      </c>
      <c r="AM32" s="70">
        <f t="shared" ref="AM32:AM36" si="17">SUM(C32:AL32)</f>
        <v>81</v>
      </c>
      <c r="AN32" s="71">
        <f t="shared" ref="AN32:AN36" si="18">AM32/104*100</f>
        <v>77.884615384615387</v>
      </c>
      <c r="AO32" s="64" t="str">
        <f t="shared" ref="AO32:AO36" si="19">IF(AN32&lt;39,"SR",IF(AN32&lt;55,"R",IF(AN32&lt;65,"S",IF(AN32&lt;79,"T","ST"))))</f>
        <v>T</v>
      </c>
    </row>
    <row r="33" spans="1:41" x14ac:dyDescent="0.2">
      <c r="A33" s="63">
        <v>3</v>
      </c>
      <c r="B33" s="70">
        <v>3</v>
      </c>
      <c r="C33" s="64">
        <v>3</v>
      </c>
      <c r="D33" s="64">
        <v>1</v>
      </c>
      <c r="E33" s="64">
        <v>2</v>
      </c>
      <c r="F33" s="64">
        <v>2</v>
      </c>
      <c r="G33" s="64">
        <v>2</v>
      </c>
      <c r="H33" s="64"/>
      <c r="I33" s="64">
        <v>2</v>
      </c>
      <c r="J33" s="64">
        <v>3</v>
      </c>
      <c r="K33" s="64">
        <v>2</v>
      </c>
      <c r="L33" s="64">
        <v>3</v>
      </c>
      <c r="M33" s="64">
        <v>3</v>
      </c>
      <c r="N33" s="64">
        <v>2</v>
      </c>
      <c r="O33" s="64">
        <v>3</v>
      </c>
      <c r="P33" s="64">
        <v>1</v>
      </c>
      <c r="Q33" s="64">
        <v>3</v>
      </c>
      <c r="R33" s="64">
        <v>3</v>
      </c>
      <c r="S33" s="64">
        <v>2</v>
      </c>
      <c r="T33" s="64">
        <v>2</v>
      </c>
      <c r="U33" s="64">
        <v>3</v>
      </c>
      <c r="V33" s="64">
        <v>2</v>
      </c>
      <c r="W33" s="64">
        <v>1</v>
      </c>
      <c r="X33" s="64">
        <v>2</v>
      </c>
      <c r="Y33" s="64">
        <v>2</v>
      </c>
      <c r="Z33" s="64">
        <v>3</v>
      </c>
      <c r="AA33" s="64">
        <v>2</v>
      </c>
      <c r="AB33" s="64">
        <v>2</v>
      </c>
      <c r="AC33" s="64">
        <v>3</v>
      </c>
      <c r="AD33" s="64">
        <v>2</v>
      </c>
      <c r="AE33" s="64">
        <v>2</v>
      </c>
      <c r="AF33" s="64">
        <v>3</v>
      </c>
      <c r="AG33" s="64">
        <v>2</v>
      </c>
      <c r="AH33" s="64">
        <v>3</v>
      </c>
      <c r="AI33" s="64">
        <v>1</v>
      </c>
      <c r="AJ33" s="64">
        <v>3</v>
      </c>
      <c r="AK33" s="64">
        <v>2</v>
      </c>
      <c r="AL33" s="64">
        <v>3</v>
      </c>
      <c r="AM33" s="70">
        <f t="shared" si="17"/>
        <v>80</v>
      </c>
      <c r="AN33" s="71">
        <f t="shared" si="18"/>
        <v>76.923076923076934</v>
      </c>
      <c r="AO33" s="64" t="str">
        <f t="shared" si="19"/>
        <v>T</v>
      </c>
    </row>
    <row r="34" spans="1:41" x14ac:dyDescent="0.2">
      <c r="A34" s="63">
        <v>4</v>
      </c>
      <c r="B34" s="69">
        <v>4</v>
      </c>
      <c r="C34" s="64">
        <v>2</v>
      </c>
      <c r="D34" s="64">
        <v>2</v>
      </c>
      <c r="E34" s="64">
        <v>2</v>
      </c>
      <c r="F34" s="64">
        <v>2</v>
      </c>
      <c r="G34" s="64">
        <v>2</v>
      </c>
      <c r="H34" s="64"/>
      <c r="I34" s="64">
        <v>2</v>
      </c>
      <c r="J34" s="64">
        <v>2</v>
      </c>
      <c r="K34" s="64">
        <v>2</v>
      </c>
      <c r="L34" s="64">
        <v>2</v>
      </c>
      <c r="M34" s="64">
        <v>2</v>
      </c>
      <c r="N34" s="64">
        <v>3</v>
      </c>
      <c r="O34" s="64">
        <v>2</v>
      </c>
      <c r="P34" s="64">
        <v>2</v>
      </c>
      <c r="Q34" s="64">
        <v>2</v>
      </c>
      <c r="R34" s="64">
        <v>2</v>
      </c>
      <c r="S34" s="64">
        <v>2</v>
      </c>
      <c r="T34" s="64">
        <v>2</v>
      </c>
      <c r="U34" s="64">
        <v>2</v>
      </c>
      <c r="V34" s="64">
        <v>3</v>
      </c>
      <c r="W34" s="64">
        <v>1</v>
      </c>
      <c r="X34" s="64">
        <v>2</v>
      </c>
      <c r="Y34" s="64">
        <v>3</v>
      </c>
      <c r="Z34" s="64">
        <v>2</v>
      </c>
      <c r="AA34" s="64">
        <v>2</v>
      </c>
      <c r="AB34" s="64">
        <v>3</v>
      </c>
      <c r="AC34" s="64">
        <v>3</v>
      </c>
      <c r="AD34" s="64">
        <v>2</v>
      </c>
      <c r="AE34" s="64">
        <v>2</v>
      </c>
      <c r="AF34" s="64">
        <v>3</v>
      </c>
      <c r="AG34" s="64">
        <v>3</v>
      </c>
      <c r="AH34" s="64">
        <v>2</v>
      </c>
      <c r="AI34" s="64">
        <v>1</v>
      </c>
      <c r="AJ34" s="64">
        <v>3</v>
      </c>
      <c r="AK34" s="64">
        <v>1</v>
      </c>
      <c r="AL34" s="64">
        <v>3</v>
      </c>
      <c r="AM34" s="70">
        <f t="shared" si="17"/>
        <v>76</v>
      </c>
      <c r="AN34" s="71">
        <f t="shared" si="18"/>
        <v>73.076923076923066</v>
      </c>
      <c r="AO34" s="64" t="str">
        <f t="shared" si="19"/>
        <v>T</v>
      </c>
    </row>
    <row r="35" spans="1:41" x14ac:dyDescent="0.2">
      <c r="A35" s="63">
        <v>5</v>
      </c>
      <c r="B35" s="70">
        <v>5</v>
      </c>
      <c r="C35" s="64">
        <v>2</v>
      </c>
      <c r="D35" s="64">
        <v>1</v>
      </c>
      <c r="E35" s="64">
        <v>2</v>
      </c>
      <c r="F35" s="64">
        <v>2</v>
      </c>
      <c r="G35" s="64">
        <v>2</v>
      </c>
      <c r="H35" s="64"/>
      <c r="I35" s="64">
        <v>2</v>
      </c>
      <c r="J35" s="64">
        <v>3</v>
      </c>
      <c r="K35" s="64">
        <v>3</v>
      </c>
      <c r="L35" s="64">
        <v>2</v>
      </c>
      <c r="M35" s="64">
        <v>2</v>
      </c>
      <c r="N35" s="64">
        <v>3</v>
      </c>
      <c r="O35" s="64">
        <v>2</v>
      </c>
      <c r="P35" s="64">
        <v>2</v>
      </c>
      <c r="Q35" s="64">
        <v>2</v>
      </c>
      <c r="R35" s="64">
        <v>3</v>
      </c>
      <c r="S35" s="64">
        <v>2</v>
      </c>
      <c r="T35" s="64">
        <v>2</v>
      </c>
      <c r="U35" s="64">
        <v>3</v>
      </c>
      <c r="V35" s="64">
        <v>2</v>
      </c>
      <c r="W35" s="64">
        <v>2</v>
      </c>
      <c r="X35" s="64">
        <v>2</v>
      </c>
      <c r="Y35" s="64">
        <v>2</v>
      </c>
      <c r="Z35" s="64">
        <v>3</v>
      </c>
      <c r="AA35" s="64">
        <v>1</v>
      </c>
      <c r="AB35" s="64">
        <v>2</v>
      </c>
      <c r="AC35" s="64">
        <v>2</v>
      </c>
      <c r="AD35" s="64">
        <v>2</v>
      </c>
      <c r="AE35" s="64">
        <v>1</v>
      </c>
      <c r="AF35" s="64">
        <v>2</v>
      </c>
      <c r="AG35" s="64">
        <v>2</v>
      </c>
      <c r="AH35" s="64">
        <v>2</v>
      </c>
      <c r="AI35" s="64">
        <v>2</v>
      </c>
      <c r="AJ35" s="64">
        <v>2</v>
      </c>
      <c r="AK35" s="64">
        <v>2</v>
      </c>
      <c r="AL35" s="64">
        <v>3</v>
      </c>
      <c r="AM35" s="70">
        <f t="shared" si="17"/>
        <v>74</v>
      </c>
      <c r="AN35" s="71">
        <f t="shared" si="18"/>
        <v>71.15384615384616</v>
      </c>
      <c r="AO35" s="64" t="str">
        <f t="shared" si="19"/>
        <v>T</v>
      </c>
    </row>
    <row r="36" spans="1:41" x14ac:dyDescent="0.2">
      <c r="A36" s="63">
        <v>6</v>
      </c>
      <c r="B36" s="70">
        <v>6</v>
      </c>
      <c r="C36" s="64">
        <v>3</v>
      </c>
      <c r="D36" s="64">
        <v>1</v>
      </c>
      <c r="E36" s="64">
        <v>2</v>
      </c>
      <c r="F36" s="64">
        <v>2</v>
      </c>
      <c r="G36" s="64">
        <v>2</v>
      </c>
      <c r="H36" s="64"/>
      <c r="I36" s="64">
        <v>2</v>
      </c>
      <c r="J36" s="64">
        <v>3</v>
      </c>
      <c r="K36" s="64">
        <v>2</v>
      </c>
      <c r="L36" s="64">
        <v>3</v>
      </c>
      <c r="M36" s="64">
        <v>2</v>
      </c>
      <c r="N36" s="64">
        <v>2</v>
      </c>
      <c r="O36" s="64">
        <v>3</v>
      </c>
      <c r="P36" s="64">
        <v>1</v>
      </c>
      <c r="Q36" s="64">
        <v>2</v>
      </c>
      <c r="R36" s="64">
        <v>3</v>
      </c>
      <c r="S36" s="64">
        <v>3</v>
      </c>
      <c r="T36" s="64">
        <v>2</v>
      </c>
      <c r="U36" s="64">
        <v>3</v>
      </c>
      <c r="V36" s="64">
        <v>3</v>
      </c>
      <c r="W36" s="64">
        <v>2</v>
      </c>
      <c r="X36" s="64">
        <v>2</v>
      </c>
      <c r="Y36" s="64">
        <v>3</v>
      </c>
      <c r="Z36" s="64">
        <v>2</v>
      </c>
      <c r="AA36" s="64">
        <v>2</v>
      </c>
      <c r="AB36" s="64">
        <v>2</v>
      </c>
      <c r="AC36" s="64">
        <v>3</v>
      </c>
      <c r="AD36" s="64">
        <v>2</v>
      </c>
      <c r="AE36" s="64">
        <v>3</v>
      </c>
      <c r="AF36" s="64">
        <v>3</v>
      </c>
      <c r="AG36" s="64">
        <v>3</v>
      </c>
      <c r="AH36" s="64">
        <v>3</v>
      </c>
      <c r="AI36" s="64">
        <v>2</v>
      </c>
      <c r="AJ36" s="64">
        <v>3</v>
      </c>
      <c r="AK36" s="64">
        <v>1</v>
      </c>
      <c r="AL36" s="64">
        <v>3</v>
      </c>
      <c r="AM36" s="70">
        <f t="shared" si="17"/>
        <v>83</v>
      </c>
      <c r="AN36" s="71">
        <f t="shared" si="18"/>
        <v>79.807692307692307</v>
      </c>
      <c r="AO36" s="64" t="str">
        <f t="shared" si="19"/>
        <v>ST</v>
      </c>
    </row>
    <row r="37" spans="1:41" x14ac:dyDescent="0.2">
      <c r="A37" s="64"/>
      <c r="B37" s="64" t="s">
        <v>537</v>
      </c>
      <c r="C37" s="64">
        <f>SUM(C31:C36)</f>
        <v>15</v>
      </c>
      <c r="D37" s="64">
        <f>SUM(D31:D36)</f>
        <v>7</v>
      </c>
      <c r="E37" s="64">
        <f>SUM(E31:E36)</f>
        <v>12</v>
      </c>
      <c r="F37" s="64">
        <f>SUM(F31:F36)</f>
        <v>10</v>
      </c>
      <c r="G37" s="64">
        <f>SUM(G31:G36)</f>
        <v>12</v>
      </c>
      <c r="H37" s="64"/>
      <c r="I37" s="64">
        <f t="shared" ref="I37:AL37" si="20">SUM(I31:I36)</f>
        <v>12</v>
      </c>
      <c r="J37" s="64">
        <f t="shared" si="20"/>
        <v>17</v>
      </c>
      <c r="K37" s="64">
        <f t="shared" si="20"/>
        <v>14</v>
      </c>
      <c r="L37" s="64">
        <f t="shared" si="20"/>
        <v>16</v>
      </c>
      <c r="M37" s="64">
        <f t="shared" si="20"/>
        <v>14</v>
      </c>
      <c r="N37" s="64">
        <f t="shared" si="20"/>
        <v>14</v>
      </c>
      <c r="O37" s="64">
        <f t="shared" si="20"/>
        <v>16</v>
      </c>
      <c r="P37" s="64">
        <f t="shared" si="20"/>
        <v>10</v>
      </c>
      <c r="Q37" s="64">
        <f t="shared" si="20"/>
        <v>15</v>
      </c>
      <c r="R37" s="64">
        <f t="shared" si="20"/>
        <v>16</v>
      </c>
      <c r="S37" s="64">
        <f t="shared" si="20"/>
        <v>14</v>
      </c>
      <c r="T37" s="64">
        <f t="shared" si="20"/>
        <v>12</v>
      </c>
      <c r="U37" s="64">
        <f t="shared" si="20"/>
        <v>17</v>
      </c>
      <c r="V37" s="64">
        <f t="shared" si="20"/>
        <v>15</v>
      </c>
      <c r="W37" s="64">
        <f t="shared" si="20"/>
        <v>10</v>
      </c>
      <c r="X37" s="64">
        <f t="shared" si="20"/>
        <v>12</v>
      </c>
      <c r="Y37" s="64">
        <f t="shared" si="20"/>
        <v>16</v>
      </c>
      <c r="Z37" s="64">
        <f t="shared" si="20"/>
        <v>16</v>
      </c>
      <c r="AA37" s="64">
        <f t="shared" si="20"/>
        <v>11</v>
      </c>
      <c r="AB37" s="64">
        <f t="shared" si="20"/>
        <v>14</v>
      </c>
      <c r="AC37" s="64">
        <f t="shared" si="20"/>
        <v>17</v>
      </c>
      <c r="AD37" s="64">
        <f t="shared" si="20"/>
        <v>12</v>
      </c>
      <c r="AE37" s="64">
        <f t="shared" si="20"/>
        <v>13</v>
      </c>
      <c r="AF37" s="64">
        <f t="shared" si="20"/>
        <v>17</v>
      </c>
      <c r="AG37" s="64">
        <f t="shared" si="20"/>
        <v>16</v>
      </c>
      <c r="AH37" s="64">
        <f t="shared" si="20"/>
        <v>15</v>
      </c>
      <c r="AI37" s="64">
        <f t="shared" si="20"/>
        <v>10</v>
      </c>
      <c r="AJ37" s="64">
        <f t="shared" si="20"/>
        <v>17</v>
      </c>
      <c r="AK37" s="64">
        <f t="shared" si="20"/>
        <v>10</v>
      </c>
      <c r="AL37" s="64">
        <f t="shared" si="20"/>
        <v>17</v>
      </c>
      <c r="AM37" s="79"/>
      <c r="AN37" s="64"/>
      <c r="AO37" s="64"/>
    </row>
    <row r="38" spans="1:41" x14ac:dyDescent="0.2">
      <c r="A38" s="64"/>
      <c r="B38" s="64" t="s">
        <v>538</v>
      </c>
      <c r="C38" s="64">
        <f>C37/21*100</f>
        <v>71.428571428571431</v>
      </c>
      <c r="D38" s="64">
        <f t="shared" ref="D38:AL38" si="21">D37/21*100</f>
        <v>33.333333333333329</v>
      </c>
      <c r="E38" s="64">
        <f t="shared" si="21"/>
        <v>57.142857142857139</v>
      </c>
      <c r="F38" s="64">
        <f t="shared" si="21"/>
        <v>47.619047619047613</v>
      </c>
      <c r="G38" s="64">
        <f t="shared" si="21"/>
        <v>57.142857142857139</v>
      </c>
      <c r="H38" s="64"/>
      <c r="I38" s="64">
        <f t="shared" si="21"/>
        <v>57.142857142857139</v>
      </c>
      <c r="J38" s="64">
        <f t="shared" si="21"/>
        <v>80.952380952380949</v>
      </c>
      <c r="K38" s="64">
        <f t="shared" si="21"/>
        <v>66.666666666666657</v>
      </c>
      <c r="L38" s="64">
        <f t="shared" si="21"/>
        <v>76.19047619047619</v>
      </c>
      <c r="M38" s="64">
        <f t="shared" si="21"/>
        <v>66.666666666666657</v>
      </c>
      <c r="N38" s="64">
        <f t="shared" si="21"/>
        <v>66.666666666666657</v>
      </c>
      <c r="O38" s="64">
        <f t="shared" si="21"/>
        <v>76.19047619047619</v>
      </c>
      <c r="P38" s="64">
        <f t="shared" si="21"/>
        <v>47.619047619047613</v>
      </c>
      <c r="Q38" s="64">
        <f t="shared" si="21"/>
        <v>71.428571428571431</v>
      </c>
      <c r="R38" s="64">
        <f t="shared" si="21"/>
        <v>76.19047619047619</v>
      </c>
      <c r="S38" s="64">
        <f t="shared" si="21"/>
        <v>66.666666666666657</v>
      </c>
      <c r="T38" s="64">
        <f t="shared" si="21"/>
        <v>57.142857142857139</v>
      </c>
      <c r="U38" s="64">
        <f t="shared" si="21"/>
        <v>80.952380952380949</v>
      </c>
      <c r="V38" s="64">
        <f t="shared" si="21"/>
        <v>71.428571428571431</v>
      </c>
      <c r="W38" s="64">
        <f t="shared" si="21"/>
        <v>47.619047619047613</v>
      </c>
      <c r="X38" s="64">
        <f t="shared" si="21"/>
        <v>57.142857142857139</v>
      </c>
      <c r="Y38" s="64">
        <f t="shared" si="21"/>
        <v>76.19047619047619</v>
      </c>
      <c r="Z38" s="64">
        <f t="shared" si="21"/>
        <v>76.19047619047619</v>
      </c>
      <c r="AA38" s="64">
        <f t="shared" si="21"/>
        <v>52.380952380952387</v>
      </c>
      <c r="AB38" s="64">
        <f t="shared" si="21"/>
        <v>66.666666666666657</v>
      </c>
      <c r="AC38" s="64">
        <f t="shared" si="21"/>
        <v>80.952380952380949</v>
      </c>
      <c r="AD38" s="64">
        <f t="shared" si="21"/>
        <v>57.142857142857139</v>
      </c>
      <c r="AE38" s="64">
        <f t="shared" si="21"/>
        <v>61.904761904761905</v>
      </c>
      <c r="AF38" s="64">
        <f t="shared" si="21"/>
        <v>80.952380952380949</v>
      </c>
      <c r="AG38" s="64">
        <f t="shared" si="21"/>
        <v>76.19047619047619</v>
      </c>
      <c r="AH38" s="64">
        <f t="shared" si="21"/>
        <v>71.428571428571431</v>
      </c>
      <c r="AI38" s="64">
        <f t="shared" si="21"/>
        <v>47.619047619047613</v>
      </c>
      <c r="AJ38" s="64">
        <f t="shared" si="21"/>
        <v>80.952380952380949</v>
      </c>
      <c r="AK38" s="64">
        <f t="shared" si="21"/>
        <v>47.619047619047613</v>
      </c>
      <c r="AL38" s="64">
        <f t="shared" si="21"/>
        <v>80.952380952380949</v>
      </c>
      <c r="AM38" s="64"/>
      <c r="AN38" s="64"/>
      <c r="AO38" s="64"/>
    </row>
    <row r="39" spans="1:41" x14ac:dyDescent="0.2">
      <c r="A39" s="64"/>
      <c r="B39" s="64" t="s">
        <v>151</v>
      </c>
      <c r="C39" s="64" t="str">
        <f>IF(C38&lt;39,"SR",IF(C38&lt;55,"R",IF(C38&lt;65,"S",IF(C38&lt;79,"T","ST"))))</f>
        <v>T</v>
      </c>
      <c r="D39" s="64" t="str">
        <f t="shared" ref="D39:G39" si="22">IF(D38&lt;39,"SR",IF(D38&lt;55,"R",IF(D38&lt;65,"S",IF(D38&lt;79,"T","ST"))))</f>
        <v>SR</v>
      </c>
      <c r="E39" s="64" t="str">
        <f t="shared" si="22"/>
        <v>S</v>
      </c>
      <c r="F39" s="64" t="str">
        <f t="shared" si="22"/>
        <v>R</v>
      </c>
      <c r="G39" s="64" t="str">
        <f t="shared" si="22"/>
        <v>S</v>
      </c>
      <c r="H39" s="64"/>
      <c r="I39" s="64" t="str">
        <f t="shared" ref="I39:AL39" si="23">IF(I38&lt;39,"SR",IF(I38&lt;55,"R",IF(I38&lt;65,"S",IF(I38&lt;79,"T","ST"))))</f>
        <v>S</v>
      </c>
      <c r="J39" s="64" t="str">
        <f t="shared" si="23"/>
        <v>ST</v>
      </c>
      <c r="K39" s="64" t="str">
        <f t="shared" si="23"/>
        <v>T</v>
      </c>
      <c r="L39" s="64" t="str">
        <f t="shared" si="23"/>
        <v>T</v>
      </c>
      <c r="M39" s="64" t="str">
        <f t="shared" si="23"/>
        <v>T</v>
      </c>
      <c r="N39" s="64" t="str">
        <f t="shared" si="23"/>
        <v>T</v>
      </c>
      <c r="O39" s="64" t="str">
        <f t="shared" si="23"/>
        <v>T</v>
      </c>
      <c r="P39" s="64" t="str">
        <f t="shared" si="23"/>
        <v>R</v>
      </c>
      <c r="Q39" s="64" t="str">
        <f t="shared" si="23"/>
        <v>T</v>
      </c>
      <c r="R39" s="64" t="str">
        <f t="shared" si="23"/>
        <v>T</v>
      </c>
      <c r="S39" s="64" t="str">
        <f t="shared" si="23"/>
        <v>T</v>
      </c>
      <c r="T39" s="64" t="str">
        <f t="shared" si="23"/>
        <v>S</v>
      </c>
      <c r="U39" s="64" t="str">
        <f t="shared" si="23"/>
        <v>ST</v>
      </c>
      <c r="V39" s="64" t="str">
        <f t="shared" si="23"/>
        <v>T</v>
      </c>
      <c r="W39" s="64" t="str">
        <f t="shared" si="23"/>
        <v>R</v>
      </c>
      <c r="X39" s="64" t="str">
        <f t="shared" si="23"/>
        <v>S</v>
      </c>
      <c r="Y39" s="64" t="str">
        <f t="shared" si="23"/>
        <v>T</v>
      </c>
      <c r="Z39" s="64" t="str">
        <f t="shared" si="23"/>
        <v>T</v>
      </c>
      <c r="AA39" s="64" t="str">
        <f t="shared" si="23"/>
        <v>R</v>
      </c>
      <c r="AB39" s="64" t="str">
        <f t="shared" si="23"/>
        <v>T</v>
      </c>
      <c r="AC39" s="64" t="str">
        <f t="shared" si="23"/>
        <v>ST</v>
      </c>
      <c r="AD39" s="64" t="str">
        <f t="shared" si="23"/>
        <v>S</v>
      </c>
      <c r="AE39" s="64" t="str">
        <f t="shared" si="23"/>
        <v>S</v>
      </c>
      <c r="AF39" s="64" t="str">
        <f t="shared" si="23"/>
        <v>ST</v>
      </c>
      <c r="AG39" s="64" t="str">
        <f t="shared" si="23"/>
        <v>T</v>
      </c>
      <c r="AH39" s="64" t="str">
        <f t="shared" si="23"/>
        <v>T</v>
      </c>
      <c r="AI39" s="64" t="str">
        <f t="shared" si="23"/>
        <v>R</v>
      </c>
      <c r="AJ39" s="64" t="str">
        <f t="shared" si="23"/>
        <v>ST</v>
      </c>
      <c r="AK39" s="64" t="str">
        <f t="shared" si="23"/>
        <v>R</v>
      </c>
      <c r="AL39" s="64" t="str">
        <f t="shared" si="23"/>
        <v>ST</v>
      </c>
      <c r="AM39" s="64"/>
      <c r="AN39" s="64"/>
      <c r="AO39" s="64"/>
    </row>
  </sheetData>
  <mergeCells count="52">
    <mergeCell ref="A1:AJ1"/>
    <mergeCell ref="A2:A4"/>
    <mergeCell ref="C2:H2"/>
    <mergeCell ref="I2:N2"/>
    <mergeCell ref="O2:T2"/>
    <mergeCell ref="U2:Z2"/>
    <mergeCell ref="AA2:AF2"/>
    <mergeCell ref="AG2:AL2"/>
    <mergeCell ref="AM2:AM4"/>
    <mergeCell ref="AN2:AN4"/>
    <mergeCell ref="AO2:AO4"/>
    <mergeCell ref="B3:B4"/>
    <mergeCell ref="C3:H3"/>
    <mergeCell ref="I3:N3"/>
    <mergeCell ref="O3:T3"/>
    <mergeCell ref="U3:Z3"/>
    <mergeCell ref="AA3:AF3"/>
    <mergeCell ref="AG3:AL3"/>
    <mergeCell ref="AG15:AL15"/>
    <mergeCell ref="AM15:AM17"/>
    <mergeCell ref="AN15:AN17"/>
    <mergeCell ref="AO15:AO17"/>
    <mergeCell ref="B16:B17"/>
    <mergeCell ref="C16:H16"/>
    <mergeCell ref="I16:N16"/>
    <mergeCell ref="O16:T16"/>
    <mergeCell ref="U16:Z16"/>
    <mergeCell ref="AA16:AF16"/>
    <mergeCell ref="C15:H15"/>
    <mergeCell ref="I15:N15"/>
    <mergeCell ref="O15:T15"/>
    <mergeCell ref="U15:Z15"/>
    <mergeCell ref="AA15:AF15"/>
    <mergeCell ref="AG16:AL16"/>
    <mergeCell ref="A28:A30"/>
    <mergeCell ref="C28:H28"/>
    <mergeCell ref="I28:N28"/>
    <mergeCell ref="O28:T28"/>
    <mergeCell ref="U28:Z28"/>
    <mergeCell ref="AA28:AF28"/>
    <mergeCell ref="AG28:AL28"/>
    <mergeCell ref="A15:A17"/>
    <mergeCell ref="AM28:AM30"/>
    <mergeCell ref="AN28:AN30"/>
    <mergeCell ref="AO28:AO30"/>
    <mergeCell ref="B29:B30"/>
    <mergeCell ref="C29:H29"/>
    <mergeCell ref="I29:N29"/>
    <mergeCell ref="O29:T29"/>
    <mergeCell ref="U29:Z29"/>
    <mergeCell ref="AA29:AF29"/>
    <mergeCell ref="AG29:AL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workbookViewId="0">
      <selection sqref="A1:XFD1048576"/>
    </sheetView>
  </sheetViews>
  <sheetFormatPr defaultRowHeight="11.25" x14ac:dyDescent="0.2"/>
  <cols>
    <col min="1" max="1" width="3.28515625" style="81" customWidth="1"/>
    <col min="2" max="2" width="8.28515625" style="81" customWidth="1"/>
    <col min="3" max="38" width="2.85546875" style="81" customWidth="1"/>
    <col min="39" max="39" width="5.140625" style="81" customWidth="1"/>
    <col min="40" max="40" width="4.5703125" style="81" customWidth="1"/>
    <col min="41" max="41" width="5.28515625" style="81" customWidth="1"/>
    <col min="42" max="16384" width="9.140625" style="81"/>
  </cols>
  <sheetData>
    <row r="1" spans="1:41" x14ac:dyDescent="0.2">
      <c r="A1" s="177" t="s">
        <v>548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62"/>
      <c r="AL1" s="62"/>
      <c r="AM1" s="62"/>
      <c r="AN1" s="62"/>
      <c r="AO1" s="62"/>
    </row>
    <row r="2" spans="1:41" ht="12.75" customHeight="1" x14ac:dyDescent="0.2">
      <c r="A2" s="174" t="s">
        <v>125</v>
      </c>
      <c r="B2" s="74" t="s">
        <v>7</v>
      </c>
      <c r="C2" s="181" t="s">
        <v>521</v>
      </c>
      <c r="D2" s="182"/>
      <c r="E2" s="182"/>
      <c r="F2" s="182"/>
      <c r="G2" s="182"/>
      <c r="H2" s="183"/>
      <c r="I2" s="181" t="s">
        <v>522</v>
      </c>
      <c r="J2" s="182"/>
      <c r="K2" s="182"/>
      <c r="L2" s="182"/>
      <c r="M2" s="182"/>
      <c r="N2" s="183"/>
      <c r="O2" s="181" t="s">
        <v>523</v>
      </c>
      <c r="P2" s="182"/>
      <c r="Q2" s="182"/>
      <c r="R2" s="182"/>
      <c r="S2" s="182"/>
      <c r="T2" s="183"/>
      <c r="U2" s="181" t="s">
        <v>524</v>
      </c>
      <c r="V2" s="182"/>
      <c r="W2" s="182"/>
      <c r="X2" s="182"/>
      <c r="Y2" s="182"/>
      <c r="Z2" s="183"/>
      <c r="AA2" s="181" t="s">
        <v>525</v>
      </c>
      <c r="AB2" s="182"/>
      <c r="AC2" s="182"/>
      <c r="AD2" s="182"/>
      <c r="AE2" s="182"/>
      <c r="AF2" s="183"/>
      <c r="AG2" s="181" t="s">
        <v>526</v>
      </c>
      <c r="AH2" s="182"/>
      <c r="AI2" s="182"/>
      <c r="AJ2" s="182"/>
      <c r="AK2" s="182"/>
      <c r="AL2" s="183"/>
      <c r="AM2" s="171" t="s">
        <v>527</v>
      </c>
      <c r="AN2" s="171" t="s">
        <v>528</v>
      </c>
      <c r="AO2" s="174" t="s">
        <v>151</v>
      </c>
    </row>
    <row r="3" spans="1:41" ht="11.25" customHeight="1" x14ac:dyDescent="0.2">
      <c r="A3" s="175"/>
      <c r="B3" s="171" t="s">
        <v>1</v>
      </c>
      <c r="C3" s="181" t="s">
        <v>529</v>
      </c>
      <c r="D3" s="182"/>
      <c r="E3" s="182"/>
      <c r="F3" s="182"/>
      <c r="G3" s="182"/>
      <c r="H3" s="183"/>
      <c r="I3" s="181" t="s">
        <v>529</v>
      </c>
      <c r="J3" s="182"/>
      <c r="K3" s="182"/>
      <c r="L3" s="182"/>
      <c r="M3" s="182"/>
      <c r="N3" s="183"/>
      <c r="O3" s="181" t="s">
        <v>529</v>
      </c>
      <c r="P3" s="182"/>
      <c r="Q3" s="182"/>
      <c r="R3" s="182"/>
      <c r="S3" s="182"/>
      <c r="T3" s="183"/>
      <c r="U3" s="181" t="s">
        <v>529</v>
      </c>
      <c r="V3" s="182"/>
      <c r="W3" s="182"/>
      <c r="X3" s="182"/>
      <c r="Y3" s="182"/>
      <c r="Z3" s="183"/>
      <c r="AA3" s="181" t="s">
        <v>529</v>
      </c>
      <c r="AB3" s="182"/>
      <c r="AC3" s="182"/>
      <c r="AD3" s="182"/>
      <c r="AE3" s="182"/>
      <c r="AF3" s="183"/>
      <c r="AG3" s="181" t="s">
        <v>529</v>
      </c>
      <c r="AH3" s="182"/>
      <c r="AI3" s="182"/>
      <c r="AJ3" s="182"/>
      <c r="AK3" s="182"/>
      <c r="AL3" s="183"/>
      <c r="AM3" s="180"/>
      <c r="AN3" s="180"/>
      <c r="AO3" s="175"/>
    </row>
    <row r="4" spans="1:41" x14ac:dyDescent="0.2">
      <c r="A4" s="176"/>
      <c r="B4" s="172"/>
      <c r="C4" s="64" t="s">
        <v>489</v>
      </c>
      <c r="D4" s="64" t="s">
        <v>473</v>
      </c>
      <c r="E4" s="64" t="s">
        <v>455</v>
      </c>
      <c r="F4" s="64" t="s">
        <v>487</v>
      </c>
      <c r="G4" s="64" t="s">
        <v>477</v>
      </c>
      <c r="H4" s="64" t="s">
        <v>457</v>
      </c>
      <c r="I4" s="64" t="s">
        <v>463</v>
      </c>
      <c r="J4" s="64" t="s">
        <v>485</v>
      </c>
      <c r="K4" s="64" t="s">
        <v>491</v>
      </c>
      <c r="L4" s="64" t="s">
        <v>451</v>
      </c>
      <c r="M4" s="64" t="s">
        <v>467</v>
      </c>
      <c r="N4" s="64" t="s">
        <v>447</v>
      </c>
      <c r="O4" s="64" t="s">
        <v>429</v>
      </c>
      <c r="P4" s="64" t="s">
        <v>443</v>
      </c>
      <c r="Q4" s="64" t="s">
        <v>449</v>
      </c>
      <c r="R4" s="64" t="s">
        <v>437</v>
      </c>
      <c r="S4" s="64" t="s">
        <v>441</v>
      </c>
      <c r="T4" s="64" t="s">
        <v>497</v>
      </c>
      <c r="U4" s="64" t="s">
        <v>433</v>
      </c>
      <c r="V4" s="64" t="s">
        <v>465</v>
      </c>
      <c r="W4" s="64" t="s">
        <v>475</v>
      </c>
      <c r="X4" s="64" t="s">
        <v>481</v>
      </c>
      <c r="Y4" s="64" t="s">
        <v>483</v>
      </c>
      <c r="Z4" s="64" t="s">
        <v>495</v>
      </c>
      <c r="AA4" s="64" t="s">
        <v>453</v>
      </c>
      <c r="AB4" s="64" t="s">
        <v>459</v>
      </c>
      <c r="AC4" s="64" t="s">
        <v>461</v>
      </c>
      <c r="AD4" s="64" t="s">
        <v>469</v>
      </c>
      <c r="AE4" s="64" t="s">
        <v>479</v>
      </c>
      <c r="AF4" s="64" t="s">
        <v>493</v>
      </c>
      <c r="AG4" s="64" t="s">
        <v>427</v>
      </c>
      <c r="AH4" s="64" t="s">
        <v>431</v>
      </c>
      <c r="AI4" s="64" t="s">
        <v>435</v>
      </c>
      <c r="AJ4" s="64" t="s">
        <v>439</v>
      </c>
      <c r="AK4" s="64" t="s">
        <v>445</v>
      </c>
      <c r="AL4" s="64" t="s">
        <v>471</v>
      </c>
      <c r="AM4" s="172"/>
      <c r="AN4" s="172"/>
      <c r="AO4" s="176"/>
    </row>
    <row r="5" spans="1:41" x14ac:dyDescent="0.2">
      <c r="A5" s="63">
        <v>1</v>
      </c>
      <c r="B5" s="69">
        <v>1</v>
      </c>
      <c r="C5" s="64">
        <v>2</v>
      </c>
      <c r="D5" s="64">
        <v>3</v>
      </c>
      <c r="E5" s="64">
        <v>2</v>
      </c>
      <c r="F5" s="64">
        <v>2</v>
      </c>
      <c r="G5" s="64">
        <v>2</v>
      </c>
      <c r="H5" s="64">
        <v>2</v>
      </c>
      <c r="I5" s="64">
        <v>3</v>
      </c>
      <c r="J5" s="64">
        <v>2</v>
      </c>
      <c r="K5" s="64">
        <v>1</v>
      </c>
      <c r="L5" s="64">
        <v>3</v>
      </c>
      <c r="M5" s="64">
        <v>2</v>
      </c>
      <c r="N5" s="64">
        <v>2</v>
      </c>
      <c r="O5" s="64">
        <v>2</v>
      </c>
      <c r="P5" s="64">
        <v>3</v>
      </c>
      <c r="Q5" s="64">
        <v>2</v>
      </c>
      <c r="R5" s="64">
        <v>2</v>
      </c>
      <c r="S5" s="64">
        <v>3</v>
      </c>
      <c r="T5" s="64">
        <v>1</v>
      </c>
      <c r="U5" s="64">
        <v>3</v>
      </c>
      <c r="V5" s="64">
        <v>2</v>
      </c>
      <c r="W5" s="64">
        <v>2</v>
      </c>
      <c r="X5" s="64">
        <v>2</v>
      </c>
      <c r="Y5" s="64">
        <v>2</v>
      </c>
      <c r="Z5" s="64">
        <v>3</v>
      </c>
      <c r="AA5" s="64">
        <v>3</v>
      </c>
      <c r="AB5" s="64">
        <v>2</v>
      </c>
      <c r="AC5" s="64">
        <v>1</v>
      </c>
      <c r="AD5" s="64">
        <v>2</v>
      </c>
      <c r="AE5" s="64">
        <v>2</v>
      </c>
      <c r="AF5" s="64">
        <v>2</v>
      </c>
      <c r="AG5" s="64">
        <v>3</v>
      </c>
      <c r="AH5" s="64">
        <v>2</v>
      </c>
      <c r="AI5" s="64">
        <v>2</v>
      </c>
      <c r="AJ5" s="64">
        <v>3</v>
      </c>
      <c r="AK5" s="64">
        <v>2</v>
      </c>
      <c r="AL5" s="64">
        <v>2</v>
      </c>
      <c r="AM5" s="70">
        <f>SUM(C5:AL5)</f>
        <v>79</v>
      </c>
      <c r="AN5" s="71">
        <f>AM5/108*100</f>
        <v>73.148148148148152</v>
      </c>
      <c r="AO5" s="64" t="str">
        <f>IF(AN5&lt;39,"SR",IF(AN5&lt;55,"R",IF(AN5&lt;65,"S",IF(AN5&lt;79,"T","ST"))))</f>
        <v>T</v>
      </c>
    </row>
    <row r="6" spans="1:41" x14ac:dyDescent="0.2">
      <c r="A6" s="63">
        <v>2</v>
      </c>
      <c r="B6" s="74">
        <v>2</v>
      </c>
      <c r="C6" s="64">
        <v>2</v>
      </c>
      <c r="D6" s="64">
        <v>2</v>
      </c>
      <c r="E6" s="64">
        <v>2</v>
      </c>
      <c r="F6" s="64">
        <v>2</v>
      </c>
      <c r="G6" s="64">
        <v>2</v>
      </c>
      <c r="H6" s="64">
        <v>1</v>
      </c>
      <c r="I6" s="64">
        <v>2</v>
      </c>
      <c r="J6" s="64">
        <v>2</v>
      </c>
      <c r="K6" s="64">
        <v>1</v>
      </c>
      <c r="L6" s="64">
        <v>2</v>
      </c>
      <c r="M6" s="64">
        <v>1</v>
      </c>
      <c r="N6" s="64">
        <v>1</v>
      </c>
      <c r="O6" s="64">
        <v>2</v>
      </c>
      <c r="P6" s="64">
        <v>2</v>
      </c>
      <c r="Q6" s="64">
        <v>2</v>
      </c>
      <c r="R6" s="64">
        <v>2</v>
      </c>
      <c r="S6" s="64">
        <v>2</v>
      </c>
      <c r="T6" s="64">
        <v>1</v>
      </c>
      <c r="U6" s="64">
        <v>2</v>
      </c>
      <c r="V6" s="64">
        <v>2</v>
      </c>
      <c r="W6" s="64">
        <v>2</v>
      </c>
      <c r="X6" s="64">
        <v>2</v>
      </c>
      <c r="Y6" s="64">
        <v>1</v>
      </c>
      <c r="Z6" s="64">
        <v>2</v>
      </c>
      <c r="AA6" s="64">
        <v>2</v>
      </c>
      <c r="AB6" s="64">
        <v>2</v>
      </c>
      <c r="AC6" s="64">
        <v>1</v>
      </c>
      <c r="AD6" s="64">
        <v>2</v>
      </c>
      <c r="AE6" s="64">
        <v>2</v>
      </c>
      <c r="AF6" s="64">
        <v>2</v>
      </c>
      <c r="AG6" s="64">
        <v>2</v>
      </c>
      <c r="AH6" s="64">
        <v>1</v>
      </c>
      <c r="AI6" s="64">
        <v>2</v>
      </c>
      <c r="AJ6" s="64">
        <v>3</v>
      </c>
      <c r="AK6" s="64">
        <v>1</v>
      </c>
      <c r="AL6" s="64">
        <v>1</v>
      </c>
      <c r="AM6" s="70">
        <f t="shared" ref="AM6:AM9" si="0">SUM(C6:AL6)</f>
        <v>63</v>
      </c>
      <c r="AN6" s="71">
        <f t="shared" ref="AN6:AN9" si="1">AM6/108*100</f>
        <v>58.333333333333336</v>
      </c>
      <c r="AO6" s="64" t="str">
        <f t="shared" ref="AO6:AO9" si="2">IF(AN6&lt;39,"SR",IF(AN6&lt;55,"R",IF(AN6&lt;65,"S",IF(AN6&lt;79,"T","ST"))))</f>
        <v>S</v>
      </c>
    </row>
    <row r="7" spans="1:41" x14ac:dyDescent="0.2">
      <c r="A7" s="63">
        <v>3</v>
      </c>
      <c r="B7" s="70">
        <v>3</v>
      </c>
      <c r="C7" s="64">
        <v>1</v>
      </c>
      <c r="D7" s="64">
        <v>2</v>
      </c>
      <c r="E7" s="64">
        <v>2</v>
      </c>
      <c r="F7" s="64">
        <v>2</v>
      </c>
      <c r="G7" s="64">
        <v>2</v>
      </c>
      <c r="H7" s="64">
        <v>2</v>
      </c>
      <c r="I7" s="64">
        <v>2</v>
      </c>
      <c r="J7" s="64">
        <v>3</v>
      </c>
      <c r="K7" s="64">
        <v>1</v>
      </c>
      <c r="L7" s="64">
        <v>2</v>
      </c>
      <c r="M7" s="64">
        <v>1</v>
      </c>
      <c r="N7" s="64">
        <v>1</v>
      </c>
      <c r="O7" s="64">
        <v>2</v>
      </c>
      <c r="P7" s="64">
        <v>2</v>
      </c>
      <c r="Q7" s="64">
        <v>2</v>
      </c>
      <c r="R7" s="64">
        <v>2</v>
      </c>
      <c r="S7" s="64">
        <v>2</v>
      </c>
      <c r="T7" s="64">
        <v>1</v>
      </c>
      <c r="U7" s="64">
        <v>2</v>
      </c>
      <c r="V7" s="64">
        <v>2</v>
      </c>
      <c r="W7" s="64">
        <v>1</v>
      </c>
      <c r="X7" s="64">
        <v>2</v>
      </c>
      <c r="Y7" s="64">
        <v>1</v>
      </c>
      <c r="Z7" s="64">
        <v>2</v>
      </c>
      <c r="AA7" s="64">
        <v>2</v>
      </c>
      <c r="AB7" s="64">
        <v>1</v>
      </c>
      <c r="AC7" s="64">
        <v>1</v>
      </c>
      <c r="AD7" s="64">
        <v>2</v>
      </c>
      <c r="AE7" s="64">
        <v>3</v>
      </c>
      <c r="AF7" s="64">
        <v>1</v>
      </c>
      <c r="AG7" s="64">
        <v>2</v>
      </c>
      <c r="AH7" s="64">
        <v>1</v>
      </c>
      <c r="AI7" s="64">
        <v>2</v>
      </c>
      <c r="AJ7" s="64">
        <v>2</v>
      </c>
      <c r="AK7" s="64">
        <v>1</v>
      </c>
      <c r="AL7" s="64">
        <v>1</v>
      </c>
      <c r="AM7" s="70">
        <f t="shared" si="0"/>
        <v>61</v>
      </c>
      <c r="AN7" s="71">
        <f t="shared" si="1"/>
        <v>56.481481481481474</v>
      </c>
      <c r="AO7" s="64" t="str">
        <f t="shared" si="2"/>
        <v>S</v>
      </c>
    </row>
    <row r="8" spans="1:41" x14ac:dyDescent="0.2">
      <c r="A8" s="63">
        <v>4</v>
      </c>
      <c r="B8" s="70">
        <v>4</v>
      </c>
      <c r="C8" s="64">
        <v>2</v>
      </c>
      <c r="D8" s="64">
        <v>2</v>
      </c>
      <c r="E8" s="64">
        <v>2</v>
      </c>
      <c r="F8" s="64">
        <v>2</v>
      </c>
      <c r="G8" s="64">
        <v>2</v>
      </c>
      <c r="H8" s="64">
        <v>2</v>
      </c>
      <c r="I8" s="64">
        <v>2</v>
      </c>
      <c r="J8" s="64">
        <v>2</v>
      </c>
      <c r="K8" s="64">
        <v>2</v>
      </c>
      <c r="L8" s="64">
        <v>2</v>
      </c>
      <c r="M8" s="64">
        <v>2</v>
      </c>
      <c r="N8" s="64">
        <v>2</v>
      </c>
      <c r="O8" s="64">
        <v>2</v>
      </c>
      <c r="P8" s="64">
        <v>2</v>
      </c>
      <c r="Q8" s="64">
        <v>2</v>
      </c>
      <c r="R8" s="64">
        <v>3</v>
      </c>
      <c r="S8" s="64">
        <v>2</v>
      </c>
      <c r="T8" s="64">
        <v>1</v>
      </c>
      <c r="U8" s="64">
        <v>2</v>
      </c>
      <c r="V8" s="64">
        <v>3</v>
      </c>
      <c r="W8" s="64">
        <v>2</v>
      </c>
      <c r="X8" s="64">
        <v>3</v>
      </c>
      <c r="Y8" s="64">
        <v>2</v>
      </c>
      <c r="Z8" s="64">
        <v>2</v>
      </c>
      <c r="AA8" s="64">
        <v>2</v>
      </c>
      <c r="AB8" s="64">
        <v>1</v>
      </c>
      <c r="AC8" s="64">
        <v>2</v>
      </c>
      <c r="AD8" s="64">
        <v>3</v>
      </c>
      <c r="AE8" s="64">
        <v>3</v>
      </c>
      <c r="AF8" s="64">
        <v>2</v>
      </c>
      <c r="AG8" s="64">
        <v>2</v>
      </c>
      <c r="AH8" s="64">
        <v>1</v>
      </c>
      <c r="AI8" s="64">
        <v>1</v>
      </c>
      <c r="AJ8" s="64">
        <v>2</v>
      </c>
      <c r="AK8" s="64">
        <v>3</v>
      </c>
      <c r="AL8" s="64">
        <v>2</v>
      </c>
      <c r="AM8" s="70">
        <f t="shared" si="0"/>
        <v>74</v>
      </c>
      <c r="AN8" s="71">
        <f t="shared" si="1"/>
        <v>68.518518518518519</v>
      </c>
      <c r="AO8" s="64" t="str">
        <f t="shared" si="2"/>
        <v>T</v>
      </c>
    </row>
    <row r="9" spans="1:41" x14ac:dyDescent="0.2">
      <c r="A9" s="63">
        <v>5</v>
      </c>
      <c r="B9" s="69">
        <v>5</v>
      </c>
      <c r="C9" s="64">
        <v>2</v>
      </c>
      <c r="D9" s="64">
        <v>2</v>
      </c>
      <c r="E9" s="64">
        <v>2</v>
      </c>
      <c r="F9" s="64">
        <v>3</v>
      </c>
      <c r="G9" s="64">
        <v>3</v>
      </c>
      <c r="H9" s="64">
        <v>2</v>
      </c>
      <c r="I9" s="64">
        <v>2</v>
      </c>
      <c r="J9" s="64">
        <v>2</v>
      </c>
      <c r="K9" s="64">
        <v>2</v>
      </c>
      <c r="L9" s="64">
        <v>2</v>
      </c>
      <c r="M9" s="64">
        <v>2</v>
      </c>
      <c r="N9" s="64">
        <v>2</v>
      </c>
      <c r="O9" s="64">
        <v>2</v>
      </c>
      <c r="P9" s="64">
        <v>2</v>
      </c>
      <c r="Q9" s="64">
        <v>2</v>
      </c>
      <c r="R9" s="64">
        <v>3</v>
      </c>
      <c r="S9" s="64">
        <v>2</v>
      </c>
      <c r="T9" s="64">
        <v>2</v>
      </c>
      <c r="U9" s="64">
        <v>2</v>
      </c>
      <c r="V9" s="64">
        <v>3</v>
      </c>
      <c r="W9" s="64">
        <v>2</v>
      </c>
      <c r="X9" s="64">
        <v>3</v>
      </c>
      <c r="Y9" s="64">
        <v>2</v>
      </c>
      <c r="Z9" s="64">
        <v>2</v>
      </c>
      <c r="AA9" s="64">
        <v>2</v>
      </c>
      <c r="AB9" s="64">
        <v>2</v>
      </c>
      <c r="AC9" s="64">
        <v>2</v>
      </c>
      <c r="AD9" s="64">
        <v>3</v>
      </c>
      <c r="AE9" s="64">
        <v>2</v>
      </c>
      <c r="AF9" s="64">
        <v>2</v>
      </c>
      <c r="AG9" s="64">
        <v>2</v>
      </c>
      <c r="AH9" s="64">
        <v>1</v>
      </c>
      <c r="AI9" s="64">
        <v>2</v>
      </c>
      <c r="AJ9" s="64">
        <v>2</v>
      </c>
      <c r="AK9" s="64">
        <v>3</v>
      </c>
      <c r="AL9" s="64">
        <v>2</v>
      </c>
      <c r="AM9" s="70">
        <f t="shared" si="0"/>
        <v>78</v>
      </c>
      <c r="AN9" s="71">
        <f t="shared" si="1"/>
        <v>72.222222222222214</v>
      </c>
      <c r="AO9" s="64" t="str">
        <f t="shared" si="2"/>
        <v>T</v>
      </c>
    </row>
    <row r="10" spans="1:41" x14ac:dyDescent="0.2">
      <c r="A10" s="64"/>
      <c r="B10" s="64" t="s">
        <v>537</v>
      </c>
      <c r="C10" s="64">
        <f>SUM(C5:C9)</f>
        <v>9</v>
      </c>
      <c r="D10" s="64">
        <f t="shared" ref="D10:AL10" si="3">SUM(D5:D9)</f>
        <v>11</v>
      </c>
      <c r="E10" s="64">
        <f t="shared" si="3"/>
        <v>10</v>
      </c>
      <c r="F10" s="64">
        <f t="shared" si="3"/>
        <v>11</v>
      </c>
      <c r="G10" s="64">
        <f t="shared" si="3"/>
        <v>11</v>
      </c>
      <c r="H10" s="64">
        <f t="shared" si="3"/>
        <v>9</v>
      </c>
      <c r="I10" s="64">
        <f t="shared" si="3"/>
        <v>11</v>
      </c>
      <c r="J10" s="64">
        <f t="shared" si="3"/>
        <v>11</v>
      </c>
      <c r="K10" s="64">
        <f t="shared" si="3"/>
        <v>7</v>
      </c>
      <c r="L10" s="64">
        <f t="shared" si="3"/>
        <v>11</v>
      </c>
      <c r="M10" s="64">
        <f t="shared" si="3"/>
        <v>8</v>
      </c>
      <c r="N10" s="64">
        <f t="shared" si="3"/>
        <v>8</v>
      </c>
      <c r="O10" s="64">
        <f t="shared" si="3"/>
        <v>10</v>
      </c>
      <c r="P10" s="64">
        <f t="shared" si="3"/>
        <v>11</v>
      </c>
      <c r="Q10" s="64">
        <f t="shared" si="3"/>
        <v>10</v>
      </c>
      <c r="R10" s="64">
        <f t="shared" si="3"/>
        <v>12</v>
      </c>
      <c r="S10" s="64">
        <f t="shared" si="3"/>
        <v>11</v>
      </c>
      <c r="T10" s="64">
        <f t="shared" si="3"/>
        <v>6</v>
      </c>
      <c r="U10" s="64">
        <f t="shared" si="3"/>
        <v>11</v>
      </c>
      <c r="V10" s="64">
        <f t="shared" si="3"/>
        <v>12</v>
      </c>
      <c r="W10" s="64">
        <f t="shared" si="3"/>
        <v>9</v>
      </c>
      <c r="X10" s="64">
        <f t="shared" si="3"/>
        <v>12</v>
      </c>
      <c r="Y10" s="64">
        <f t="shared" si="3"/>
        <v>8</v>
      </c>
      <c r="Z10" s="64">
        <f t="shared" si="3"/>
        <v>11</v>
      </c>
      <c r="AA10" s="64">
        <f t="shared" si="3"/>
        <v>11</v>
      </c>
      <c r="AB10" s="64">
        <f t="shared" si="3"/>
        <v>8</v>
      </c>
      <c r="AC10" s="64">
        <f t="shared" si="3"/>
        <v>7</v>
      </c>
      <c r="AD10" s="64">
        <f t="shared" si="3"/>
        <v>12</v>
      </c>
      <c r="AE10" s="64">
        <f t="shared" si="3"/>
        <v>12</v>
      </c>
      <c r="AF10" s="64">
        <f t="shared" si="3"/>
        <v>9</v>
      </c>
      <c r="AG10" s="64">
        <f t="shared" si="3"/>
        <v>11</v>
      </c>
      <c r="AH10" s="64">
        <f t="shared" si="3"/>
        <v>6</v>
      </c>
      <c r="AI10" s="64">
        <f t="shared" si="3"/>
        <v>9</v>
      </c>
      <c r="AJ10" s="64">
        <f t="shared" si="3"/>
        <v>12</v>
      </c>
      <c r="AK10" s="64">
        <f t="shared" si="3"/>
        <v>10</v>
      </c>
      <c r="AL10" s="64">
        <f t="shared" si="3"/>
        <v>8</v>
      </c>
      <c r="AM10" s="70"/>
      <c r="AN10" s="70"/>
      <c r="AO10" s="64"/>
    </row>
    <row r="11" spans="1:41" x14ac:dyDescent="0.2">
      <c r="A11" s="64"/>
      <c r="B11" s="64" t="s">
        <v>538</v>
      </c>
      <c r="C11" s="84">
        <f>C10/15*100</f>
        <v>60</v>
      </c>
      <c r="D11" s="84">
        <f t="shared" ref="D11:AL11" si="4">D10/15*100</f>
        <v>73.333333333333329</v>
      </c>
      <c r="E11" s="84">
        <f t="shared" si="4"/>
        <v>66.666666666666657</v>
      </c>
      <c r="F11" s="84">
        <f t="shared" si="4"/>
        <v>73.333333333333329</v>
      </c>
      <c r="G11" s="84">
        <f t="shared" si="4"/>
        <v>73.333333333333329</v>
      </c>
      <c r="H11" s="84">
        <f t="shared" si="4"/>
        <v>60</v>
      </c>
      <c r="I11" s="84">
        <f t="shared" si="4"/>
        <v>73.333333333333329</v>
      </c>
      <c r="J11" s="84">
        <f t="shared" si="4"/>
        <v>73.333333333333329</v>
      </c>
      <c r="K11" s="84">
        <f t="shared" si="4"/>
        <v>46.666666666666664</v>
      </c>
      <c r="L11" s="84">
        <f t="shared" si="4"/>
        <v>73.333333333333329</v>
      </c>
      <c r="M11" s="84">
        <f t="shared" si="4"/>
        <v>53.333333333333336</v>
      </c>
      <c r="N11" s="84">
        <f t="shared" si="4"/>
        <v>53.333333333333336</v>
      </c>
      <c r="O11" s="84">
        <f t="shared" si="4"/>
        <v>66.666666666666657</v>
      </c>
      <c r="P11" s="84">
        <f t="shared" si="4"/>
        <v>73.333333333333329</v>
      </c>
      <c r="Q11" s="84">
        <f t="shared" si="4"/>
        <v>66.666666666666657</v>
      </c>
      <c r="R11" s="84">
        <f t="shared" si="4"/>
        <v>80</v>
      </c>
      <c r="S11" s="84">
        <f t="shared" si="4"/>
        <v>73.333333333333329</v>
      </c>
      <c r="T11" s="84">
        <f t="shared" si="4"/>
        <v>40</v>
      </c>
      <c r="U11" s="84">
        <f t="shared" si="4"/>
        <v>73.333333333333329</v>
      </c>
      <c r="V11" s="84">
        <f t="shared" si="4"/>
        <v>80</v>
      </c>
      <c r="W11" s="84">
        <f t="shared" si="4"/>
        <v>60</v>
      </c>
      <c r="X11" s="84">
        <f t="shared" si="4"/>
        <v>80</v>
      </c>
      <c r="Y11" s="84">
        <f t="shared" si="4"/>
        <v>53.333333333333336</v>
      </c>
      <c r="Z11" s="84">
        <f t="shared" si="4"/>
        <v>73.333333333333329</v>
      </c>
      <c r="AA11" s="84">
        <f t="shared" si="4"/>
        <v>73.333333333333329</v>
      </c>
      <c r="AB11" s="84">
        <f t="shared" si="4"/>
        <v>53.333333333333336</v>
      </c>
      <c r="AC11" s="84">
        <f t="shared" si="4"/>
        <v>46.666666666666664</v>
      </c>
      <c r="AD11" s="84">
        <f t="shared" si="4"/>
        <v>80</v>
      </c>
      <c r="AE11" s="84">
        <f t="shared" si="4"/>
        <v>80</v>
      </c>
      <c r="AF11" s="84">
        <f t="shared" si="4"/>
        <v>60</v>
      </c>
      <c r="AG11" s="84">
        <f t="shared" si="4"/>
        <v>73.333333333333329</v>
      </c>
      <c r="AH11" s="84">
        <f t="shared" si="4"/>
        <v>40</v>
      </c>
      <c r="AI11" s="84">
        <f t="shared" si="4"/>
        <v>60</v>
      </c>
      <c r="AJ11" s="84">
        <f t="shared" si="4"/>
        <v>80</v>
      </c>
      <c r="AK11" s="84">
        <f t="shared" si="4"/>
        <v>66.666666666666657</v>
      </c>
      <c r="AL11" s="84">
        <f t="shared" si="4"/>
        <v>53.333333333333336</v>
      </c>
      <c r="AM11" s="64"/>
      <c r="AN11" s="84">
        <f>AVERAGE(AN5:AN9)</f>
        <v>65.740740740740733</v>
      </c>
      <c r="AO11" s="64" t="str">
        <f t="shared" ref="AO11" si="5">IF(AN11&lt;39,"SR",IF(AN11&lt;55,"R",IF(AN11&lt;65,"S",IF(AN11&lt;79,"T","ST"))))</f>
        <v>T</v>
      </c>
    </row>
    <row r="12" spans="1:41" x14ac:dyDescent="0.2">
      <c r="A12" s="64"/>
      <c r="B12" s="64" t="s">
        <v>549</v>
      </c>
      <c r="C12" s="64" t="str">
        <f>IF(C11&lt;39,"SR",IF(C11&lt;55,"R",IF(C11&lt;65,"S",IF(C11&lt;79,"T","ST"))))</f>
        <v>S</v>
      </c>
      <c r="D12" s="64" t="str">
        <f t="shared" ref="D12:AL12" si="6">IF(D11&lt;39,"SR",IF(D11&lt;55,"R",IF(D11&lt;65,"S",IF(D11&lt;79,"T","ST"))))</f>
        <v>T</v>
      </c>
      <c r="E12" s="64" t="str">
        <f t="shared" si="6"/>
        <v>T</v>
      </c>
      <c r="F12" s="64" t="str">
        <f t="shared" si="6"/>
        <v>T</v>
      </c>
      <c r="G12" s="64" t="str">
        <f t="shared" si="6"/>
        <v>T</v>
      </c>
      <c r="H12" s="64" t="str">
        <f t="shared" si="6"/>
        <v>S</v>
      </c>
      <c r="I12" s="64" t="str">
        <f t="shared" si="6"/>
        <v>T</v>
      </c>
      <c r="J12" s="64" t="str">
        <f t="shared" si="6"/>
        <v>T</v>
      </c>
      <c r="K12" s="64" t="str">
        <f t="shared" si="6"/>
        <v>R</v>
      </c>
      <c r="L12" s="64" t="str">
        <f t="shared" si="6"/>
        <v>T</v>
      </c>
      <c r="M12" s="64" t="str">
        <f t="shared" si="6"/>
        <v>R</v>
      </c>
      <c r="N12" s="64" t="str">
        <f t="shared" si="6"/>
        <v>R</v>
      </c>
      <c r="O12" s="64" t="str">
        <f t="shared" si="6"/>
        <v>T</v>
      </c>
      <c r="P12" s="64" t="str">
        <f t="shared" si="6"/>
        <v>T</v>
      </c>
      <c r="Q12" s="64" t="str">
        <f t="shared" si="6"/>
        <v>T</v>
      </c>
      <c r="R12" s="64" t="str">
        <f t="shared" si="6"/>
        <v>ST</v>
      </c>
      <c r="S12" s="64" t="str">
        <f t="shared" si="6"/>
        <v>T</v>
      </c>
      <c r="T12" s="64" t="str">
        <f t="shared" si="6"/>
        <v>R</v>
      </c>
      <c r="U12" s="64" t="str">
        <f t="shared" si="6"/>
        <v>T</v>
      </c>
      <c r="V12" s="64" t="str">
        <f t="shared" si="6"/>
        <v>ST</v>
      </c>
      <c r="W12" s="64" t="str">
        <f t="shared" si="6"/>
        <v>S</v>
      </c>
      <c r="X12" s="64" t="str">
        <f t="shared" si="6"/>
        <v>ST</v>
      </c>
      <c r="Y12" s="64" t="str">
        <f t="shared" si="6"/>
        <v>R</v>
      </c>
      <c r="Z12" s="64" t="str">
        <f t="shared" si="6"/>
        <v>T</v>
      </c>
      <c r="AA12" s="64" t="str">
        <f t="shared" si="6"/>
        <v>T</v>
      </c>
      <c r="AB12" s="64" t="str">
        <f t="shared" si="6"/>
        <v>R</v>
      </c>
      <c r="AC12" s="64" t="str">
        <f t="shared" si="6"/>
        <v>R</v>
      </c>
      <c r="AD12" s="64" t="str">
        <f t="shared" si="6"/>
        <v>ST</v>
      </c>
      <c r="AE12" s="64" t="str">
        <f t="shared" si="6"/>
        <v>ST</v>
      </c>
      <c r="AF12" s="64" t="str">
        <f t="shared" si="6"/>
        <v>S</v>
      </c>
      <c r="AG12" s="64" t="str">
        <f t="shared" si="6"/>
        <v>T</v>
      </c>
      <c r="AH12" s="64" t="str">
        <f t="shared" si="6"/>
        <v>R</v>
      </c>
      <c r="AI12" s="64" t="str">
        <f t="shared" si="6"/>
        <v>S</v>
      </c>
      <c r="AJ12" s="64" t="str">
        <f t="shared" si="6"/>
        <v>ST</v>
      </c>
      <c r="AK12" s="64" t="str">
        <f t="shared" si="6"/>
        <v>T</v>
      </c>
      <c r="AL12" s="64" t="str">
        <f t="shared" si="6"/>
        <v>R</v>
      </c>
      <c r="AM12" s="64"/>
      <c r="AN12" s="64"/>
      <c r="AO12" s="64"/>
    </row>
    <row r="13" spans="1:41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</row>
    <row r="14" spans="1:41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</row>
    <row r="15" spans="1:41" ht="11.25" customHeight="1" x14ac:dyDescent="0.2">
      <c r="A15" s="174" t="s">
        <v>125</v>
      </c>
      <c r="B15" s="74" t="s">
        <v>6</v>
      </c>
      <c r="C15" s="181" t="s">
        <v>521</v>
      </c>
      <c r="D15" s="182"/>
      <c r="E15" s="182"/>
      <c r="F15" s="182"/>
      <c r="G15" s="182"/>
      <c r="H15" s="183"/>
      <c r="I15" s="181" t="s">
        <v>522</v>
      </c>
      <c r="J15" s="182"/>
      <c r="K15" s="182"/>
      <c r="L15" s="182"/>
      <c r="M15" s="182"/>
      <c r="N15" s="183"/>
      <c r="O15" s="181" t="s">
        <v>523</v>
      </c>
      <c r="P15" s="182"/>
      <c r="Q15" s="182"/>
      <c r="R15" s="182"/>
      <c r="S15" s="182"/>
      <c r="T15" s="183"/>
      <c r="U15" s="181" t="s">
        <v>524</v>
      </c>
      <c r="V15" s="182"/>
      <c r="W15" s="182"/>
      <c r="X15" s="182"/>
      <c r="Y15" s="182"/>
      <c r="Z15" s="183"/>
      <c r="AA15" s="181" t="s">
        <v>525</v>
      </c>
      <c r="AB15" s="182"/>
      <c r="AC15" s="182"/>
      <c r="AD15" s="182"/>
      <c r="AE15" s="182"/>
      <c r="AF15" s="183"/>
      <c r="AG15" s="181" t="s">
        <v>526</v>
      </c>
      <c r="AH15" s="182"/>
      <c r="AI15" s="182"/>
      <c r="AJ15" s="182"/>
      <c r="AK15" s="182"/>
      <c r="AL15" s="183"/>
      <c r="AM15" s="171" t="s">
        <v>527</v>
      </c>
      <c r="AN15" s="171" t="s">
        <v>528</v>
      </c>
      <c r="AO15" s="174" t="s">
        <v>151</v>
      </c>
    </row>
    <row r="16" spans="1:41" ht="11.25" customHeight="1" x14ac:dyDescent="0.2">
      <c r="A16" s="175"/>
      <c r="B16" s="171" t="s">
        <v>1</v>
      </c>
      <c r="C16" s="181" t="s">
        <v>529</v>
      </c>
      <c r="D16" s="182"/>
      <c r="E16" s="182"/>
      <c r="F16" s="182"/>
      <c r="G16" s="182"/>
      <c r="H16" s="183"/>
      <c r="I16" s="181" t="s">
        <v>529</v>
      </c>
      <c r="J16" s="182"/>
      <c r="K16" s="182"/>
      <c r="L16" s="182"/>
      <c r="M16" s="182"/>
      <c r="N16" s="183"/>
      <c r="O16" s="181" t="s">
        <v>529</v>
      </c>
      <c r="P16" s="182"/>
      <c r="Q16" s="182"/>
      <c r="R16" s="182"/>
      <c r="S16" s="182"/>
      <c r="T16" s="183"/>
      <c r="U16" s="181" t="s">
        <v>529</v>
      </c>
      <c r="V16" s="182"/>
      <c r="W16" s="182"/>
      <c r="X16" s="182"/>
      <c r="Y16" s="182"/>
      <c r="Z16" s="183"/>
      <c r="AA16" s="181" t="s">
        <v>529</v>
      </c>
      <c r="AB16" s="182"/>
      <c r="AC16" s="182"/>
      <c r="AD16" s="182"/>
      <c r="AE16" s="182"/>
      <c r="AF16" s="183"/>
      <c r="AG16" s="181" t="s">
        <v>529</v>
      </c>
      <c r="AH16" s="182"/>
      <c r="AI16" s="182"/>
      <c r="AJ16" s="182"/>
      <c r="AK16" s="182"/>
      <c r="AL16" s="183"/>
      <c r="AM16" s="180"/>
      <c r="AN16" s="180"/>
      <c r="AO16" s="175"/>
    </row>
    <row r="17" spans="1:41" x14ac:dyDescent="0.2">
      <c r="A17" s="176"/>
      <c r="B17" s="172"/>
      <c r="C17" s="64" t="s">
        <v>388</v>
      </c>
      <c r="D17" s="64" t="s">
        <v>368</v>
      </c>
      <c r="E17" s="64" t="s">
        <v>421</v>
      </c>
      <c r="F17" s="64" t="s">
        <v>411</v>
      </c>
      <c r="G17" s="64" t="s">
        <v>378</v>
      </c>
      <c r="H17" s="64" t="s">
        <v>408</v>
      </c>
      <c r="I17" s="64" t="s">
        <v>356</v>
      </c>
      <c r="J17" s="64" t="s">
        <v>374</v>
      </c>
      <c r="K17" s="64" t="s">
        <v>382</v>
      </c>
      <c r="L17" s="64" t="s">
        <v>362</v>
      </c>
      <c r="M17" s="64" t="s">
        <v>386</v>
      </c>
      <c r="N17" s="64" t="s">
        <v>372</v>
      </c>
      <c r="O17" s="64" t="s">
        <v>354</v>
      </c>
      <c r="P17" s="64" t="s">
        <v>360</v>
      </c>
      <c r="Q17" s="64" t="s">
        <v>380</v>
      </c>
      <c r="R17" s="64" t="s">
        <v>400</v>
      </c>
      <c r="S17" s="64" t="s">
        <v>402</v>
      </c>
      <c r="T17" s="64" t="s">
        <v>417</v>
      </c>
      <c r="U17" s="64" t="s">
        <v>358</v>
      </c>
      <c r="V17" s="64" t="s">
        <v>376</v>
      </c>
      <c r="W17" s="64" t="s">
        <v>392</v>
      </c>
      <c r="X17" s="64" t="s">
        <v>398</v>
      </c>
      <c r="Y17" s="64" t="s">
        <v>406</v>
      </c>
      <c r="Z17" s="64" t="s">
        <v>415</v>
      </c>
      <c r="AA17" s="64" t="s">
        <v>366</v>
      </c>
      <c r="AB17" s="64" t="s">
        <v>404</v>
      </c>
      <c r="AC17" s="64" t="s">
        <v>364</v>
      </c>
      <c r="AD17" s="64" t="s">
        <v>390</v>
      </c>
      <c r="AE17" s="64" t="s">
        <v>394</v>
      </c>
      <c r="AF17" s="64"/>
      <c r="AG17" s="64" t="s">
        <v>384</v>
      </c>
      <c r="AH17" s="64" t="s">
        <v>419</v>
      </c>
      <c r="AI17" s="64" t="s">
        <v>370</v>
      </c>
      <c r="AJ17" s="64" t="s">
        <v>413</v>
      </c>
      <c r="AK17" s="64" t="s">
        <v>541</v>
      </c>
      <c r="AL17" s="64" t="s">
        <v>541</v>
      </c>
      <c r="AM17" s="172"/>
      <c r="AN17" s="172"/>
      <c r="AO17" s="176"/>
    </row>
    <row r="18" spans="1:41" x14ac:dyDescent="0.2">
      <c r="A18" s="63">
        <v>1</v>
      </c>
      <c r="B18" s="69">
        <v>1</v>
      </c>
      <c r="C18" s="64">
        <v>2</v>
      </c>
      <c r="D18" s="64">
        <v>2</v>
      </c>
      <c r="E18" s="64">
        <v>3</v>
      </c>
      <c r="F18" s="64">
        <v>3</v>
      </c>
      <c r="G18" s="64">
        <v>2</v>
      </c>
      <c r="H18" s="64">
        <v>3</v>
      </c>
      <c r="I18" s="64">
        <v>2</v>
      </c>
      <c r="J18" s="64">
        <v>3</v>
      </c>
      <c r="K18" s="64">
        <v>3</v>
      </c>
      <c r="L18" s="64">
        <v>2</v>
      </c>
      <c r="M18" s="64">
        <v>1</v>
      </c>
      <c r="N18" s="64">
        <v>2</v>
      </c>
      <c r="O18" s="64">
        <v>2</v>
      </c>
      <c r="P18" s="64">
        <v>3</v>
      </c>
      <c r="Q18" s="64">
        <v>3</v>
      </c>
      <c r="R18" s="64">
        <v>2</v>
      </c>
      <c r="S18" s="64">
        <v>2</v>
      </c>
      <c r="T18" s="64">
        <v>2</v>
      </c>
      <c r="U18" s="64">
        <v>2</v>
      </c>
      <c r="V18" s="64">
        <v>2</v>
      </c>
      <c r="W18" s="64">
        <v>2</v>
      </c>
      <c r="X18" s="64">
        <v>3</v>
      </c>
      <c r="Y18" s="64">
        <v>3</v>
      </c>
      <c r="Z18" s="64">
        <v>1</v>
      </c>
      <c r="AA18" s="64">
        <v>2</v>
      </c>
      <c r="AB18" s="64">
        <v>2</v>
      </c>
      <c r="AC18" s="64">
        <v>2</v>
      </c>
      <c r="AD18" s="64">
        <v>1</v>
      </c>
      <c r="AE18" s="64">
        <v>1</v>
      </c>
      <c r="AF18" s="64"/>
      <c r="AG18" s="64">
        <v>2</v>
      </c>
      <c r="AH18" s="64">
        <v>2</v>
      </c>
      <c r="AI18" s="64">
        <v>3</v>
      </c>
      <c r="AJ18" s="64">
        <v>2</v>
      </c>
      <c r="AK18" s="64">
        <v>3</v>
      </c>
      <c r="AL18" s="64">
        <v>2</v>
      </c>
      <c r="AM18" s="70">
        <f>SUM(C18:AL18)</f>
        <v>77</v>
      </c>
      <c r="AN18" s="71">
        <f>AM18/105*100</f>
        <v>73.333333333333329</v>
      </c>
      <c r="AO18" s="64" t="str">
        <f>IF(AN18&lt;39,"SR",IF(AN18&lt;55,"R",IF(AN18&lt;65,"S",IF(AN18&lt;79,"T","ST"))))</f>
        <v>T</v>
      </c>
    </row>
    <row r="19" spans="1:41" x14ac:dyDescent="0.2">
      <c r="A19" s="63">
        <v>2</v>
      </c>
      <c r="B19" s="74">
        <v>2</v>
      </c>
      <c r="C19" s="64">
        <v>2</v>
      </c>
      <c r="D19" s="64">
        <v>1</v>
      </c>
      <c r="E19" s="64">
        <v>1</v>
      </c>
      <c r="F19" s="64">
        <v>2</v>
      </c>
      <c r="G19" s="64">
        <v>2</v>
      </c>
      <c r="H19" s="64">
        <v>2</v>
      </c>
      <c r="I19" s="64">
        <v>2</v>
      </c>
      <c r="J19" s="64">
        <v>2</v>
      </c>
      <c r="K19" s="64">
        <v>1</v>
      </c>
      <c r="L19" s="64">
        <v>1</v>
      </c>
      <c r="M19" s="64">
        <v>2</v>
      </c>
      <c r="N19" s="64">
        <v>1</v>
      </c>
      <c r="O19" s="64">
        <v>2</v>
      </c>
      <c r="P19" s="64">
        <v>2</v>
      </c>
      <c r="Q19" s="64">
        <v>2</v>
      </c>
      <c r="R19" s="64">
        <v>2</v>
      </c>
      <c r="S19" s="64">
        <v>1</v>
      </c>
      <c r="T19" s="64">
        <v>2</v>
      </c>
      <c r="U19" s="64">
        <v>2</v>
      </c>
      <c r="V19" s="64">
        <v>2</v>
      </c>
      <c r="W19" s="64">
        <v>1</v>
      </c>
      <c r="X19" s="64">
        <v>2</v>
      </c>
      <c r="Y19" s="64">
        <v>2</v>
      </c>
      <c r="Z19" s="64">
        <v>1</v>
      </c>
      <c r="AA19" s="64">
        <v>2</v>
      </c>
      <c r="AB19" s="64">
        <v>2</v>
      </c>
      <c r="AC19" s="64">
        <v>2</v>
      </c>
      <c r="AD19" s="64">
        <v>1</v>
      </c>
      <c r="AE19" s="64">
        <v>1</v>
      </c>
      <c r="AF19" s="64"/>
      <c r="AG19" s="64">
        <v>2</v>
      </c>
      <c r="AH19" s="64">
        <v>3</v>
      </c>
      <c r="AI19" s="64">
        <v>2</v>
      </c>
      <c r="AJ19" s="64">
        <v>2</v>
      </c>
      <c r="AK19" s="64">
        <v>2</v>
      </c>
      <c r="AL19" s="64">
        <v>2</v>
      </c>
      <c r="AM19" s="70">
        <f t="shared" ref="AM19:AM22" si="7">SUM(C19:AL19)</f>
        <v>61</v>
      </c>
      <c r="AN19" s="71">
        <f t="shared" ref="AN19:AN22" si="8">AM19/105*100</f>
        <v>58.095238095238102</v>
      </c>
      <c r="AO19" s="64" t="str">
        <f t="shared" ref="AO19:AO24" si="9">IF(AN19&lt;39,"SR",IF(AN19&lt;55,"R",IF(AN19&lt;65,"S",IF(AN19&lt;79,"T","ST"))))</f>
        <v>S</v>
      </c>
    </row>
    <row r="20" spans="1:41" x14ac:dyDescent="0.2">
      <c r="A20" s="63">
        <v>3</v>
      </c>
      <c r="B20" s="74">
        <v>3</v>
      </c>
      <c r="C20" s="64">
        <v>2</v>
      </c>
      <c r="D20" s="64">
        <v>2</v>
      </c>
      <c r="E20" s="64">
        <v>3</v>
      </c>
      <c r="F20" s="64">
        <v>2</v>
      </c>
      <c r="G20" s="64">
        <v>2</v>
      </c>
      <c r="H20" s="64">
        <v>2</v>
      </c>
      <c r="I20" s="64">
        <v>3</v>
      </c>
      <c r="J20" s="64">
        <v>2</v>
      </c>
      <c r="K20" s="64">
        <v>2</v>
      </c>
      <c r="L20" s="64">
        <v>1</v>
      </c>
      <c r="M20" s="64">
        <v>2</v>
      </c>
      <c r="N20" s="64">
        <v>2</v>
      </c>
      <c r="O20" s="64">
        <v>3</v>
      </c>
      <c r="P20" s="64">
        <v>3</v>
      </c>
      <c r="Q20" s="64">
        <v>2</v>
      </c>
      <c r="R20" s="64">
        <v>2</v>
      </c>
      <c r="S20" s="64">
        <v>1</v>
      </c>
      <c r="T20" s="64">
        <v>1</v>
      </c>
      <c r="U20" s="64">
        <v>1</v>
      </c>
      <c r="V20" s="64">
        <v>2</v>
      </c>
      <c r="W20" s="64">
        <v>2</v>
      </c>
      <c r="X20" s="64">
        <v>2</v>
      </c>
      <c r="Y20" s="64">
        <v>2</v>
      </c>
      <c r="Z20" s="64">
        <v>1</v>
      </c>
      <c r="AA20" s="64">
        <v>2</v>
      </c>
      <c r="AB20" s="64">
        <v>2</v>
      </c>
      <c r="AC20" s="64">
        <v>2</v>
      </c>
      <c r="AD20" s="64">
        <v>1</v>
      </c>
      <c r="AE20" s="64">
        <v>1</v>
      </c>
      <c r="AF20" s="64"/>
      <c r="AG20" s="64">
        <v>1</v>
      </c>
      <c r="AH20" s="64">
        <v>2</v>
      </c>
      <c r="AI20" s="64">
        <v>3</v>
      </c>
      <c r="AJ20" s="64">
        <v>2</v>
      </c>
      <c r="AK20" s="64">
        <v>2</v>
      </c>
      <c r="AL20" s="64">
        <v>3</v>
      </c>
      <c r="AM20" s="70">
        <f t="shared" si="7"/>
        <v>68</v>
      </c>
      <c r="AN20" s="71">
        <f t="shared" si="8"/>
        <v>64.761904761904759</v>
      </c>
      <c r="AO20" s="64" t="str">
        <f t="shared" si="9"/>
        <v>S</v>
      </c>
    </row>
    <row r="21" spans="1:41" x14ac:dyDescent="0.2">
      <c r="A21" s="63">
        <v>4</v>
      </c>
      <c r="B21" s="70">
        <v>4</v>
      </c>
      <c r="C21" s="64">
        <v>2</v>
      </c>
      <c r="D21" s="64">
        <v>2</v>
      </c>
      <c r="E21" s="64">
        <v>2</v>
      </c>
      <c r="F21" s="64">
        <v>2</v>
      </c>
      <c r="G21" s="64">
        <v>2</v>
      </c>
      <c r="H21" s="64">
        <v>2</v>
      </c>
      <c r="I21" s="64">
        <v>2</v>
      </c>
      <c r="J21" s="64">
        <v>2</v>
      </c>
      <c r="K21" s="64">
        <v>2</v>
      </c>
      <c r="L21" s="64">
        <v>2</v>
      </c>
      <c r="M21" s="64">
        <v>2</v>
      </c>
      <c r="N21" s="64">
        <v>1</v>
      </c>
      <c r="O21" s="64">
        <v>2</v>
      </c>
      <c r="P21" s="64">
        <v>2</v>
      </c>
      <c r="Q21" s="64">
        <v>2</v>
      </c>
      <c r="R21" s="64">
        <v>1</v>
      </c>
      <c r="S21" s="64">
        <v>1</v>
      </c>
      <c r="T21" s="64">
        <v>2</v>
      </c>
      <c r="U21" s="64">
        <v>2</v>
      </c>
      <c r="V21" s="64">
        <v>2</v>
      </c>
      <c r="W21" s="64">
        <v>3</v>
      </c>
      <c r="X21" s="64">
        <v>3</v>
      </c>
      <c r="Y21" s="64">
        <v>2</v>
      </c>
      <c r="Z21" s="64">
        <v>1</v>
      </c>
      <c r="AA21" s="64">
        <v>2</v>
      </c>
      <c r="AB21" s="64">
        <v>2</v>
      </c>
      <c r="AC21" s="64">
        <v>2</v>
      </c>
      <c r="AD21" s="64">
        <v>1</v>
      </c>
      <c r="AE21" s="64">
        <v>1</v>
      </c>
      <c r="AF21" s="64"/>
      <c r="AG21" s="64">
        <v>2</v>
      </c>
      <c r="AH21" s="64">
        <v>2</v>
      </c>
      <c r="AI21" s="64">
        <v>2</v>
      </c>
      <c r="AJ21" s="64">
        <v>2</v>
      </c>
      <c r="AK21" s="64">
        <v>2</v>
      </c>
      <c r="AL21" s="64">
        <v>2</v>
      </c>
      <c r="AM21" s="70">
        <f t="shared" si="7"/>
        <v>66</v>
      </c>
      <c r="AN21" s="71">
        <f t="shared" si="8"/>
        <v>62.857142857142854</v>
      </c>
      <c r="AO21" s="64" t="str">
        <f t="shared" si="9"/>
        <v>S</v>
      </c>
    </row>
    <row r="22" spans="1:41" x14ac:dyDescent="0.2">
      <c r="A22" s="63">
        <v>5</v>
      </c>
      <c r="B22" s="69">
        <v>5</v>
      </c>
      <c r="C22" s="64">
        <v>3</v>
      </c>
      <c r="D22" s="64">
        <v>2</v>
      </c>
      <c r="E22" s="64">
        <v>3</v>
      </c>
      <c r="F22" s="64">
        <v>3</v>
      </c>
      <c r="G22" s="64">
        <v>3</v>
      </c>
      <c r="H22" s="64">
        <v>3</v>
      </c>
      <c r="I22" s="64">
        <v>3</v>
      </c>
      <c r="J22" s="64">
        <v>3</v>
      </c>
      <c r="K22" s="64">
        <v>2</v>
      </c>
      <c r="L22" s="64">
        <v>3</v>
      </c>
      <c r="M22" s="64">
        <v>2</v>
      </c>
      <c r="N22" s="64">
        <v>2</v>
      </c>
      <c r="O22" s="64">
        <v>2</v>
      </c>
      <c r="P22" s="64">
        <v>2</v>
      </c>
      <c r="Q22" s="64">
        <v>2</v>
      </c>
      <c r="R22" s="64">
        <v>1</v>
      </c>
      <c r="S22" s="64">
        <v>2</v>
      </c>
      <c r="T22" s="64">
        <v>2</v>
      </c>
      <c r="U22" s="64">
        <v>2</v>
      </c>
      <c r="V22" s="64">
        <v>2</v>
      </c>
      <c r="W22" s="64">
        <v>2</v>
      </c>
      <c r="X22" s="64">
        <v>2</v>
      </c>
      <c r="Y22" s="64">
        <v>2</v>
      </c>
      <c r="Z22" s="64">
        <v>2</v>
      </c>
      <c r="AA22" s="64">
        <v>2</v>
      </c>
      <c r="AB22" s="64">
        <v>2</v>
      </c>
      <c r="AC22" s="64">
        <v>3</v>
      </c>
      <c r="AD22" s="64">
        <v>1</v>
      </c>
      <c r="AE22" s="64">
        <v>1</v>
      </c>
      <c r="AF22" s="64"/>
      <c r="AG22" s="64">
        <v>2</v>
      </c>
      <c r="AH22" s="64">
        <v>2</v>
      </c>
      <c r="AI22" s="64">
        <v>2</v>
      </c>
      <c r="AJ22" s="64">
        <v>2</v>
      </c>
      <c r="AK22" s="64">
        <v>2</v>
      </c>
      <c r="AL22" s="64">
        <v>2</v>
      </c>
      <c r="AM22" s="70">
        <f t="shared" si="7"/>
        <v>76</v>
      </c>
      <c r="AN22" s="71">
        <f t="shared" si="8"/>
        <v>72.38095238095238</v>
      </c>
      <c r="AO22" s="64" t="str">
        <f t="shared" si="9"/>
        <v>T</v>
      </c>
    </row>
    <row r="23" spans="1:41" x14ac:dyDescent="0.2">
      <c r="A23" s="64"/>
      <c r="B23" s="64" t="s">
        <v>537</v>
      </c>
      <c r="C23" s="64">
        <f>SUM(C18:C22)</f>
        <v>11</v>
      </c>
      <c r="D23" s="64">
        <f t="shared" ref="D23:AL23" si="10">SUM(D18:D22)</f>
        <v>9</v>
      </c>
      <c r="E23" s="64">
        <f t="shared" si="10"/>
        <v>12</v>
      </c>
      <c r="F23" s="64">
        <f t="shared" si="10"/>
        <v>12</v>
      </c>
      <c r="G23" s="64">
        <f t="shared" si="10"/>
        <v>11</v>
      </c>
      <c r="H23" s="64">
        <f t="shared" si="10"/>
        <v>12</v>
      </c>
      <c r="I23" s="64">
        <f t="shared" si="10"/>
        <v>12</v>
      </c>
      <c r="J23" s="64">
        <f t="shared" si="10"/>
        <v>12</v>
      </c>
      <c r="K23" s="64">
        <f t="shared" si="10"/>
        <v>10</v>
      </c>
      <c r="L23" s="64">
        <f t="shared" si="10"/>
        <v>9</v>
      </c>
      <c r="M23" s="64">
        <f t="shared" si="10"/>
        <v>9</v>
      </c>
      <c r="N23" s="64">
        <f t="shared" si="10"/>
        <v>8</v>
      </c>
      <c r="O23" s="64">
        <f t="shared" si="10"/>
        <v>11</v>
      </c>
      <c r="P23" s="64">
        <f t="shared" si="10"/>
        <v>12</v>
      </c>
      <c r="Q23" s="64">
        <f t="shared" si="10"/>
        <v>11</v>
      </c>
      <c r="R23" s="64">
        <f t="shared" si="10"/>
        <v>8</v>
      </c>
      <c r="S23" s="64">
        <f t="shared" si="10"/>
        <v>7</v>
      </c>
      <c r="T23" s="64">
        <f t="shared" si="10"/>
        <v>9</v>
      </c>
      <c r="U23" s="64">
        <f t="shared" si="10"/>
        <v>9</v>
      </c>
      <c r="V23" s="64">
        <f t="shared" si="10"/>
        <v>10</v>
      </c>
      <c r="W23" s="64">
        <f t="shared" si="10"/>
        <v>10</v>
      </c>
      <c r="X23" s="64">
        <f t="shared" si="10"/>
        <v>12</v>
      </c>
      <c r="Y23" s="64">
        <f t="shared" si="10"/>
        <v>11</v>
      </c>
      <c r="Z23" s="64">
        <f t="shared" si="10"/>
        <v>6</v>
      </c>
      <c r="AA23" s="64">
        <f t="shared" si="10"/>
        <v>10</v>
      </c>
      <c r="AB23" s="64">
        <f t="shared" si="10"/>
        <v>10</v>
      </c>
      <c r="AC23" s="64">
        <f t="shared" si="10"/>
        <v>11</v>
      </c>
      <c r="AD23" s="64">
        <f t="shared" si="10"/>
        <v>5</v>
      </c>
      <c r="AE23" s="64">
        <f t="shared" si="10"/>
        <v>5</v>
      </c>
      <c r="AF23" s="64"/>
      <c r="AG23" s="64">
        <f t="shared" si="10"/>
        <v>9</v>
      </c>
      <c r="AH23" s="64">
        <f t="shared" si="10"/>
        <v>11</v>
      </c>
      <c r="AI23" s="64">
        <f t="shared" si="10"/>
        <v>12</v>
      </c>
      <c r="AJ23" s="64">
        <f t="shared" si="10"/>
        <v>10</v>
      </c>
      <c r="AK23" s="64">
        <f t="shared" si="10"/>
        <v>11</v>
      </c>
      <c r="AL23" s="64">
        <f t="shared" si="10"/>
        <v>11</v>
      </c>
      <c r="AM23" s="70"/>
      <c r="AN23" s="70"/>
      <c r="AO23" s="64"/>
    </row>
    <row r="24" spans="1:41" x14ac:dyDescent="0.2">
      <c r="A24" s="64"/>
      <c r="B24" s="64" t="s">
        <v>538</v>
      </c>
      <c r="C24" s="84">
        <f>C23/15*100</f>
        <v>73.333333333333329</v>
      </c>
      <c r="D24" s="84">
        <f t="shared" ref="D24:AL24" si="11">D23/15*100</f>
        <v>60</v>
      </c>
      <c r="E24" s="84">
        <f t="shared" si="11"/>
        <v>80</v>
      </c>
      <c r="F24" s="84">
        <f t="shared" si="11"/>
        <v>80</v>
      </c>
      <c r="G24" s="84">
        <f t="shared" si="11"/>
        <v>73.333333333333329</v>
      </c>
      <c r="H24" s="84">
        <f t="shared" si="11"/>
        <v>80</v>
      </c>
      <c r="I24" s="84">
        <f t="shared" si="11"/>
        <v>80</v>
      </c>
      <c r="J24" s="84">
        <f t="shared" si="11"/>
        <v>80</v>
      </c>
      <c r="K24" s="84">
        <f t="shared" si="11"/>
        <v>66.666666666666657</v>
      </c>
      <c r="L24" s="84">
        <f t="shared" si="11"/>
        <v>60</v>
      </c>
      <c r="M24" s="84">
        <f t="shared" si="11"/>
        <v>60</v>
      </c>
      <c r="N24" s="84">
        <f t="shared" si="11"/>
        <v>53.333333333333336</v>
      </c>
      <c r="O24" s="84">
        <f t="shared" si="11"/>
        <v>73.333333333333329</v>
      </c>
      <c r="P24" s="84">
        <f t="shared" si="11"/>
        <v>80</v>
      </c>
      <c r="Q24" s="84">
        <f t="shared" si="11"/>
        <v>73.333333333333329</v>
      </c>
      <c r="R24" s="84">
        <f t="shared" si="11"/>
        <v>53.333333333333336</v>
      </c>
      <c r="S24" s="84">
        <f t="shared" si="11"/>
        <v>46.666666666666664</v>
      </c>
      <c r="T24" s="84">
        <f t="shared" si="11"/>
        <v>60</v>
      </c>
      <c r="U24" s="84">
        <f t="shared" si="11"/>
        <v>60</v>
      </c>
      <c r="V24" s="84">
        <f t="shared" si="11"/>
        <v>66.666666666666657</v>
      </c>
      <c r="W24" s="84">
        <f t="shared" si="11"/>
        <v>66.666666666666657</v>
      </c>
      <c r="X24" s="84">
        <f t="shared" si="11"/>
        <v>80</v>
      </c>
      <c r="Y24" s="84">
        <f t="shared" si="11"/>
        <v>73.333333333333329</v>
      </c>
      <c r="Z24" s="84">
        <f t="shared" si="11"/>
        <v>40</v>
      </c>
      <c r="AA24" s="84">
        <f t="shared" si="11"/>
        <v>66.666666666666657</v>
      </c>
      <c r="AB24" s="84">
        <f t="shared" si="11"/>
        <v>66.666666666666657</v>
      </c>
      <c r="AC24" s="84">
        <f t="shared" si="11"/>
        <v>73.333333333333329</v>
      </c>
      <c r="AD24" s="84">
        <f t="shared" si="11"/>
        <v>33.333333333333329</v>
      </c>
      <c r="AE24" s="84">
        <f t="shared" si="11"/>
        <v>33.333333333333329</v>
      </c>
      <c r="AF24" s="84"/>
      <c r="AG24" s="84">
        <f t="shared" si="11"/>
        <v>60</v>
      </c>
      <c r="AH24" s="84">
        <f t="shared" si="11"/>
        <v>73.333333333333329</v>
      </c>
      <c r="AI24" s="84">
        <f t="shared" si="11"/>
        <v>80</v>
      </c>
      <c r="AJ24" s="84">
        <f t="shared" si="11"/>
        <v>66.666666666666657</v>
      </c>
      <c r="AK24" s="84">
        <f t="shared" si="11"/>
        <v>73.333333333333329</v>
      </c>
      <c r="AL24" s="84">
        <f t="shared" si="11"/>
        <v>73.333333333333329</v>
      </c>
      <c r="AM24" s="64"/>
      <c r="AN24" s="84">
        <f>AVERAGE(AN18:AN22)</f>
        <v>66.285714285714292</v>
      </c>
      <c r="AO24" s="64" t="str">
        <f t="shared" si="9"/>
        <v>T</v>
      </c>
    </row>
    <row r="25" spans="1:41" x14ac:dyDescent="0.2">
      <c r="A25" s="79"/>
      <c r="B25" s="64" t="s">
        <v>550</v>
      </c>
      <c r="C25" s="64" t="str">
        <f>IF(C24&lt;39,"SR",IF(C24&lt;55,"R",IF(C24&lt;65,"S",IF(C24&lt;79,"T","ST"))))</f>
        <v>T</v>
      </c>
      <c r="D25" s="64" t="str">
        <f t="shared" ref="D25:AL25" si="12">IF(D24&lt;39,"SR",IF(D24&lt;55,"R",IF(D24&lt;65,"S",IF(D24&lt;79,"T","ST"))))</f>
        <v>S</v>
      </c>
      <c r="E25" s="64" t="str">
        <f t="shared" si="12"/>
        <v>ST</v>
      </c>
      <c r="F25" s="64" t="str">
        <f t="shared" si="12"/>
        <v>ST</v>
      </c>
      <c r="G25" s="64" t="str">
        <f t="shared" si="12"/>
        <v>T</v>
      </c>
      <c r="H25" s="64" t="str">
        <f t="shared" si="12"/>
        <v>ST</v>
      </c>
      <c r="I25" s="64" t="str">
        <f t="shared" si="12"/>
        <v>ST</v>
      </c>
      <c r="J25" s="64" t="str">
        <f t="shared" si="12"/>
        <v>ST</v>
      </c>
      <c r="K25" s="64" t="str">
        <f t="shared" si="12"/>
        <v>T</v>
      </c>
      <c r="L25" s="64" t="str">
        <f t="shared" si="12"/>
        <v>S</v>
      </c>
      <c r="M25" s="64" t="str">
        <f t="shared" si="12"/>
        <v>S</v>
      </c>
      <c r="N25" s="64" t="str">
        <f t="shared" si="12"/>
        <v>R</v>
      </c>
      <c r="O25" s="64" t="str">
        <f t="shared" si="12"/>
        <v>T</v>
      </c>
      <c r="P25" s="64" t="str">
        <f t="shared" si="12"/>
        <v>ST</v>
      </c>
      <c r="Q25" s="64" t="str">
        <f t="shared" si="12"/>
        <v>T</v>
      </c>
      <c r="R25" s="64" t="str">
        <f t="shared" si="12"/>
        <v>R</v>
      </c>
      <c r="S25" s="64" t="str">
        <f t="shared" si="12"/>
        <v>R</v>
      </c>
      <c r="T25" s="64" t="str">
        <f t="shared" si="12"/>
        <v>S</v>
      </c>
      <c r="U25" s="64" t="str">
        <f t="shared" si="12"/>
        <v>S</v>
      </c>
      <c r="V25" s="64" t="str">
        <f t="shared" si="12"/>
        <v>T</v>
      </c>
      <c r="W25" s="64" t="str">
        <f t="shared" si="12"/>
        <v>T</v>
      </c>
      <c r="X25" s="64" t="str">
        <f t="shared" si="12"/>
        <v>ST</v>
      </c>
      <c r="Y25" s="64" t="str">
        <f t="shared" si="12"/>
        <v>T</v>
      </c>
      <c r="Z25" s="64" t="str">
        <f t="shared" si="12"/>
        <v>R</v>
      </c>
      <c r="AA25" s="64" t="str">
        <f t="shared" si="12"/>
        <v>T</v>
      </c>
      <c r="AB25" s="64" t="str">
        <f t="shared" si="12"/>
        <v>T</v>
      </c>
      <c r="AC25" s="64" t="str">
        <f t="shared" si="12"/>
        <v>T</v>
      </c>
      <c r="AD25" s="64" t="str">
        <f t="shared" si="12"/>
        <v>SR</v>
      </c>
      <c r="AE25" s="64" t="str">
        <f t="shared" si="12"/>
        <v>SR</v>
      </c>
      <c r="AF25" s="64"/>
      <c r="AG25" s="64" t="str">
        <f t="shared" si="12"/>
        <v>S</v>
      </c>
      <c r="AH25" s="64" t="str">
        <f t="shared" si="12"/>
        <v>T</v>
      </c>
      <c r="AI25" s="64" t="str">
        <f t="shared" si="12"/>
        <v>ST</v>
      </c>
      <c r="AJ25" s="64" t="str">
        <f t="shared" si="12"/>
        <v>T</v>
      </c>
      <c r="AK25" s="64" t="str">
        <f t="shared" si="12"/>
        <v>T</v>
      </c>
      <c r="AL25" s="64" t="str">
        <f t="shared" si="12"/>
        <v>T</v>
      </c>
      <c r="AM25" s="64"/>
      <c r="AN25" s="64"/>
      <c r="AO25" s="64"/>
    </row>
    <row r="26" spans="1:41" x14ac:dyDescent="0.2">
      <c r="A26" s="80"/>
      <c r="B26" s="80"/>
      <c r="C26" s="62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62"/>
      <c r="AO26" s="62"/>
    </row>
    <row r="27" spans="1:41" x14ac:dyDescent="0.2">
      <c r="A27" s="80"/>
      <c r="B27" s="80"/>
      <c r="C27" s="62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62"/>
      <c r="AO27" s="62"/>
    </row>
    <row r="28" spans="1:41" ht="11.25" customHeight="1" x14ac:dyDescent="0.2">
      <c r="A28" s="174" t="s">
        <v>125</v>
      </c>
      <c r="B28" s="74" t="s">
        <v>5</v>
      </c>
      <c r="C28" s="181" t="s">
        <v>521</v>
      </c>
      <c r="D28" s="182"/>
      <c r="E28" s="182"/>
      <c r="F28" s="182"/>
      <c r="G28" s="182"/>
      <c r="H28" s="183"/>
      <c r="I28" s="181" t="s">
        <v>522</v>
      </c>
      <c r="J28" s="182"/>
      <c r="K28" s="182"/>
      <c r="L28" s="182"/>
      <c r="M28" s="182"/>
      <c r="N28" s="183"/>
      <c r="O28" s="181" t="s">
        <v>523</v>
      </c>
      <c r="P28" s="182"/>
      <c r="Q28" s="182"/>
      <c r="R28" s="182"/>
      <c r="S28" s="182"/>
      <c r="T28" s="183"/>
      <c r="U28" s="181" t="s">
        <v>524</v>
      </c>
      <c r="V28" s="182"/>
      <c r="W28" s="182"/>
      <c r="X28" s="182"/>
      <c r="Y28" s="182"/>
      <c r="Z28" s="183"/>
      <c r="AA28" s="181" t="s">
        <v>525</v>
      </c>
      <c r="AB28" s="182"/>
      <c r="AC28" s="182"/>
      <c r="AD28" s="182"/>
      <c r="AE28" s="182"/>
      <c r="AF28" s="183"/>
      <c r="AG28" s="181" t="s">
        <v>526</v>
      </c>
      <c r="AH28" s="182"/>
      <c r="AI28" s="182"/>
      <c r="AJ28" s="182"/>
      <c r="AK28" s="182"/>
      <c r="AL28" s="183"/>
      <c r="AM28" s="171" t="s">
        <v>527</v>
      </c>
      <c r="AN28" s="171" t="s">
        <v>528</v>
      </c>
      <c r="AO28" s="174" t="s">
        <v>151</v>
      </c>
    </row>
    <row r="29" spans="1:41" ht="11.25" customHeight="1" x14ac:dyDescent="0.2">
      <c r="A29" s="175"/>
      <c r="B29" s="171" t="s">
        <v>1</v>
      </c>
      <c r="C29" s="181" t="s">
        <v>529</v>
      </c>
      <c r="D29" s="182"/>
      <c r="E29" s="182"/>
      <c r="F29" s="182"/>
      <c r="G29" s="182"/>
      <c r="H29" s="183"/>
      <c r="I29" s="181" t="s">
        <v>529</v>
      </c>
      <c r="J29" s="182"/>
      <c r="K29" s="182"/>
      <c r="L29" s="182"/>
      <c r="M29" s="182"/>
      <c r="N29" s="183"/>
      <c r="O29" s="181" t="s">
        <v>529</v>
      </c>
      <c r="P29" s="182"/>
      <c r="Q29" s="182"/>
      <c r="R29" s="182"/>
      <c r="S29" s="182"/>
      <c r="T29" s="183"/>
      <c r="U29" s="181" t="s">
        <v>529</v>
      </c>
      <c r="V29" s="182"/>
      <c r="W29" s="182"/>
      <c r="X29" s="182"/>
      <c r="Y29" s="182"/>
      <c r="Z29" s="183"/>
      <c r="AA29" s="181" t="s">
        <v>529</v>
      </c>
      <c r="AB29" s="182"/>
      <c r="AC29" s="182"/>
      <c r="AD29" s="182"/>
      <c r="AE29" s="182"/>
      <c r="AF29" s="183"/>
      <c r="AG29" s="181" t="s">
        <v>529</v>
      </c>
      <c r="AH29" s="182"/>
      <c r="AI29" s="182"/>
      <c r="AJ29" s="182"/>
      <c r="AK29" s="182"/>
      <c r="AL29" s="183"/>
      <c r="AM29" s="180"/>
      <c r="AN29" s="180"/>
      <c r="AO29" s="175"/>
    </row>
    <row r="30" spans="1:41" x14ac:dyDescent="0.2">
      <c r="A30" s="176"/>
      <c r="B30" s="172"/>
      <c r="C30" s="64" t="s">
        <v>336</v>
      </c>
      <c r="D30" s="64" t="s">
        <v>326</v>
      </c>
      <c r="E30" s="64" t="s">
        <v>302</v>
      </c>
      <c r="F30" s="64" t="s">
        <v>330</v>
      </c>
      <c r="G30" s="64" t="s">
        <v>288</v>
      </c>
      <c r="H30" s="64"/>
      <c r="I30" s="64" t="s">
        <v>338</v>
      </c>
      <c r="J30" s="64" t="s">
        <v>280</v>
      </c>
      <c r="K30" s="64" t="s">
        <v>324</v>
      </c>
      <c r="L30" s="64" t="s">
        <v>304</v>
      </c>
      <c r="M30" s="64" t="s">
        <v>306</v>
      </c>
      <c r="N30" s="64" t="s">
        <v>296</v>
      </c>
      <c r="O30" s="64" t="s">
        <v>332</v>
      </c>
      <c r="P30" s="64" t="s">
        <v>316</v>
      </c>
      <c r="Q30" s="64" t="s">
        <v>310</v>
      </c>
      <c r="R30" s="64" t="s">
        <v>274</v>
      </c>
      <c r="S30" s="64" t="s">
        <v>314</v>
      </c>
      <c r="T30" s="64" t="s">
        <v>544</v>
      </c>
      <c r="U30" s="64" t="s">
        <v>300</v>
      </c>
      <c r="V30" s="64" t="s">
        <v>284</v>
      </c>
      <c r="W30" s="64" t="s">
        <v>278</v>
      </c>
      <c r="X30" s="64" t="s">
        <v>312</v>
      </c>
      <c r="Y30" s="64" t="s">
        <v>328</v>
      </c>
      <c r="Z30" s="64" t="s">
        <v>290</v>
      </c>
      <c r="AA30" s="64" t="s">
        <v>272</v>
      </c>
      <c r="AB30" s="64" t="s">
        <v>334</v>
      </c>
      <c r="AC30" s="64" t="s">
        <v>298</v>
      </c>
      <c r="AD30" s="64" t="s">
        <v>294</v>
      </c>
      <c r="AE30" s="64" t="s">
        <v>286</v>
      </c>
      <c r="AF30" s="64" t="s">
        <v>318</v>
      </c>
      <c r="AG30" s="64" t="s">
        <v>308</v>
      </c>
      <c r="AH30" s="64" t="s">
        <v>282</v>
      </c>
      <c r="AI30" s="64" t="s">
        <v>292</v>
      </c>
      <c r="AJ30" s="64" t="s">
        <v>276</v>
      </c>
      <c r="AK30" s="64" t="s">
        <v>320</v>
      </c>
      <c r="AL30" s="64" t="s">
        <v>322</v>
      </c>
      <c r="AM30" s="172"/>
      <c r="AN30" s="172"/>
      <c r="AO30" s="176"/>
    </row>
    <row r="31" spans="1:41" x14ac:dyDescent="0.2">
      <c r="A31" s="63">
        <v>1</v>
      </c>
      <c r="B31" s="69">
        <v>1</v>
      </c>
      <c r="C31" s="64">
        <v>2</v>
      </c>
      <c r="D31" s="64">
        <v>1</v>
      </c>
      <c r="E31" s="64">
        <v>2</v>
      </c>
      <c r="F31" s="64">
        <v>2</v>
      </c>
      <c r="G31" s="64">
        <v>2</v>
      </c>
      <c r="H31" s="64"/>
      <c r="I31" s="64">
        <v>2</v>
      </c>
      <c r="J31" s="64">
        <v>3</v>
      </c>
      <c r="K31" s="64">
        <v>2</v>
      </c>
      <c r="L31" s="64">
        <v>2</v>
      </c>
      <c r="M31" s="64">
        <v>2</v>
      </c>
      <c r="N31" s="64">
        <v>3</v>
      </c>
      <c r="O31" s="64">
        <v>3</v>
      </c>
      <c r="P31" s="64">
        <v>2</v>
      </c>
      <c r="Q31" s="64">
        <v>2</v>
      </c>
      <c r="R31" s="64">
        <v>2</v>
      </c>
      <c r="S31" s="64">
        <v>2</v>
      </c>
      <c r="T31" s="64">
        <v>1</v>
      </c>
      <c r="U31" s="64">
        <v>1</v>
      </c>
      <c r="V31" s="64">
        <v>2</v>
      </c>
      <c r="W31" s="64">
        <v>1</v>
      </c>
      <c r="X31" s="64">
        <v>2</v>
      </c>
      <c r="Y31" s="64">
        <v>3</v>
      </c>
      <c r="Z31" s="64">
        <v>2</v>
      </c>
      <c r="AA31" s="64">
        <v>2</v>
      </c>
      <c r="AB31" s="64">
        <v>2</v>
      </c>
      <c r="AC31" s="64">
        <v>3</v>
      </c>
      <c r="AD31" s="64">
        <v>2</v>
      </c>
      <c r="AE31" s="64">
        <v>2</v>
      </c>
      <c r="AF31" s="64">
        <v>3</v>
      </c>
      <c r="AG31" s="64">
        <v>3</v>
      </c>
      <c r="AH31" s="64">
        <v>3</v>
      </c>
      <c r="AI31" s="64">
        <v>2</v>
      </c>
      <c r="AJ31" s="64">
        <v>3</v>
      </c>
      <c r="AK31" s="64">
        <v>2</v>
      </c>
      <c r="AL31" s="64">
        <v>2</v>
      </c>
      <c r="AM31" s="70">
        <f>SUM(C31:AL31)</f>
        <v>75</v>
      </c>
      <c r="AN31" s="71">
        <f>AM31/105*100</f>
        <v>71.428571428571431</v>
      </c>
      <c r="AO31" s="64" t="str">
        <f>IF(AN31&lt;39,"SR",IF(AN31&lt;55,"R",IF(AN31&lt;65,"S",IF(AN31&lt;79,"T","ST"))))</f>
        <v>T</v>
      </c>
    </row>
    <row r="32" spans="1:41" x14ac:dyDescent="0.2">
      <c r="A32" s="63">
        <v>2</v>
      </c>
      <c r="B32" s="74">
        <v>2</v>
      </c>
      <c r="C32" s="64">
        <v>2</v>
      </c>
      <c r="D32" s="64">
        <v>1</v>
      </c>
      <c r="E32" s="64">
        <v>2</v>
      </c>
      <c r="F32" s="64">
        <v>2</v>
      </c>
      <c r="G32" s="64">
        <v>2</v>
      </c>
      <c r="H32" s="64"/>
      <c r="I32" s="64">
        <v>2</v>
      </c>
      <c r="J32" s="64">
        <v>3</v>
      </c>
      <c r="K32" s="64">
        <v>2</v>
      </c>
      <c r="L32" s="64">
        <v>2</v>
      </c>
      <c r="M32" s="64">
        <v>2</v>
      </c>
      <c r="N32" s="64">
        <v>2</v>
      </c>
      <c r="O32" s="64">
        <v>2</v>
      </c>
      <c r="P32" s="64">
        <v>1</v>
      </c>
      <c r="Q32" s="64">
        <v>2</v>
      </c>
      <c r="R32" s="64">
        <v>2</v>
      </c>
      <c r="S32" s="64">
        <v>2</v>
      </c>
      <c r="T32" s="64">
        <v>1</v>
      </c>
      <c r="U32" s="64">
        <v>1</v>
      </c>
      <c r="V32" s="64">
        <v>2</v>
      </c>
      <c r="W32" s="64">
        <v>1</v>
      </c>
      <c r="X32" s="64">
        <v>1</v>
      </c>
      <c r="Y32" s="64">
        <v>1</v>
      </c>
      <c r="Z32" s="64">
        <v>2</v>
      </c>
      <c r="AA32" s="64">
        <v>1</v>
      </c>
      <c r="AB32" s="64">
        <v>1</v>
      </c>
      <c r="AC32" s="64">
        <v>3</v>
      </c>
      <c r="AD32" s="64">
        <v>2</v>
      </c>
      <c r="AE32" s="64">
        <v>2</v>
      </c>
      <c r="AF32" s="64">
        <v>2</v>
      </c>
      <c r="AG32" s="64">
        <v>2</v>
      </c>
      <c r="AH32" s="64">
        <v>2</v>
      </c>
      <c r="AI32" s="64">
        <v>1</v>
      </c>
      <c r="AJ32" s="64">
        <v>2</v>
      </c>
      <c r="AK32" s="64">
        <v>2</v>
      </c>
      <c r="AL32" s="64">
        <v>2</v>
      </c>
      <c r="AM32" s="70">
        <f t="shared" ref="AM32:AM35" si="13">SUM(C32:AL32)</f>
        <v>62</v>
      </c>
      <c r="AN32" s="71">
        <f t="shared" ref="AN32:AN35" si="14">AM32/105*100</f>
        <v>59.047619047619051</v>
      </c>
      <c r="AO32" s="64" t="str">
        <f t="shared" ref="AO32:AO35" si="15">IF(AN32&lt;39,"SR",IF(AN32&lt;55,"R",IF(AN32&lt;65,"S",IF(AN32&lt;79,"T","ST"))))</f>
        <v>S</v>
      </c>
    </row>
    <row r="33" spans="1:46" x14ac:dyDescent="0.2">
      <c r="A33" s="63">
        <v>3</v>
      </c>
      <c r="B33" s="70">
        <v>3</v>
      </c>
      <c r="C33" s="64">
        <v>2</v>
      </c>
      <c r="D33" s="64">
        <v>1</v>
      </c>
      <c r="E33" s="64">
        <v>1</v>
      </c>
      <c r="F33" s="64">
        <v>2</v>
      </c>
      <c r="G33" s="64">
        <v>2</v>
      </c>
      <c r="H33" s="64"/>
      <c r="I33" s="64">
        <v>2</v>
      </c>
      <c r="J33" s="64">
        <v>2</v>
      </c>
      <c r="K33" s="64">
        <v>2</v>
      </c>
      <c r="L33" s="64">
        <v>2</v>
      </c>
      <c r="M33" s="64">
        <v>2</v>
      </c>
      <c r="N33" s="64">
        <v>2</v>
      </c>
      <c r="O33" s="64">
        <v>2</v>
      </c>
      <c r="P33" s="64">
        <v>1</v>
      </c>
      <c r="Q33" s="64">
        <v>2</v>
      </c>
      <c r="R33" s="64">
        <v>2</v>
      </c>
      <c r="S33" s="64">
        <v>2</v>
      </c>
      <c r="T33" s="64">
        <v>2</v>
      </c>
      <c r="U33" s="64">
        <v>2</v>
      </c>
      <c r="V33" s="64">
        <v>2</v>
      </c>
      <c r="W33" s="64">
        <v>1</v>
      </c>
      <c r="X33" s="64">
        <v>1</v>
      </c>
      <c r="Y33" s="64">
        <v>2</v>
      </c>
      <c r="Z33" s="64">
        <v>2</v>
      </c>
      <c r="AA33" s="64">
        <v>1</v>
      </c>
      <c r="AB33" s="64">
        <v>1</v>
      </c>
      <c r="AC33" s="64">
        <v>2</v>
      </c>
      <c r="AD33" s="64">
        <v>1</v>
      </c>
      <c r="AE33" s="64">
        <v>1</v>
      </c>
      <c r="AF33" s="64">
        <v>2</v>
      </c>
      <c r="AG33" s="64">
        <v>2</v>
      </c>
      <c r="AH33" s="64">
        <v>2</v>
      </c>
      <c r="AI33" s="64">
        <v>1</v>
      </c>
      <c r="AJ33" s="64">
        <v>2</v>
      </c>
      <c r="AK33" s="64">
        <v>2</v>
      </c>
      <c r="AL33" s="64">
        <v>2</v>
      </c>
      <c r="AM33" s="70">
        <f t="shared" si="13"/>
        <v>60</v>
      </c>
      <c r="AN33" s="71">
        <f t="shared" si="14"/>
        <v>57.142857142857139</v>
      </c>
      <c r="AO33" s="64" t="str">
        <f t="shared" si="15"/>
        <v>S</v>
      </c>
    </row>
    <row r="34" spans="1:46" x14ac:dyDescent="0.2">
      <c r="A34" s="63">
        <v>4</v>
      </c>
      <c r="B34" s="70">
        <v>4</v>
      </c>
      <c r="C34" s="64">
        <v>2</v>
      </c>
      <c r="D34" s="64">
        <v>1</v>
      </c>
      <c r="E34" s="64">
        <v>2</v>
      </c>
      <c r="F34" s="64">
        <v>2</v>
      </c>
      <c r="G34" s="64">
        <v>2</v>
      </c>
      <c r="H34" s="64"/>
      <c r="I34" s="64">
        <v>2</v>
      </c>
      <c r="J34" s="64">
        <v>2</v>
      </c>
      <c r="K34" s="64">
        <v>1</v>
      </c>
      <c r="L34" s="64">
        <v>1</v>
      </c>
      <c r="M34" s="64">
        <v>2</v>
      </c>
      <c r="N34" s="64">
        <v>3</v>
      </c>
      <c r="O34" s="64">
        <v>2</v>
      </c>
      <c r="P34" s="64">
        <v>1</v>
      </c>
      <c r="Q34" s="64">
        <v>2</v>
      </c>
      <c r="R34" s="64">
        <v>2</v>
      </c>
      <c r="S34" s="64">
        <v>2</v>
      </c>
      <c r="T34" s="64">
        <v>1</v>
      </c>
      <c r="U34" s="64">
        <v>2</v>
      </c>
      <c r="V34" s="64">
        <v>3</v>
      </c>
      <c r="W34" s="64">
        <v>1</v>
      </c>
      <c r="X34" s="64">
        <v>1</v>
      </c>
      <c r="Y34" s="64">
        <v>2</v>
      </c>
      <c r="Z34" s="64">
        <v>2</v>
      </c>
      <c r="AA34" s="64">
        <v>2</v>
      </c>
      <c r="AB34" s="64">
        <v>2</v>
      </c>
      <c r="AC34" s="64">
        <v>2</v>
      </c>
      <c r="AD34" s="64">
        <v>1</v>
      </c>
      <c r="AE34" s="64">
        <v>2</v>
      </c>
      <c r="AF34" s="64">
        <v>2</v>
      </c>
      <c r="AG34" s="64">
        <v>3</v>
      </c>
      <c r="AH34" s="64">
        <v>2</v>
      </c>
      <c r="AI34" s="64">
        <v>1</v>
      </c>
      <c r="AJ34" s="64">
        <v>3</v>
      </c>
      <c r="AK34" s="64">
        <v>1</v>
      </c>
      <c r="AL34" s="64">
        <v>3</v>
      </c>
      <c r="AM34" s="70">
        <f t="shared" si="13"/>
        <v>65</v>
      </c>
      <c r="AN34" s="71">
        <f t="shared" si="14"/>
        <v>61.904761904761905</v>
      </c>
      <c r="AO34" s="64" t="str">
        <f t="shared" si="15"/>
        <v>S</v>
      </c>
    </row>
    <row r="35" spans="1:46" x14ac:dyDescent="0.2">
      <c r="A35" s="63">
        <v>5</v>
      </c>
      <c r="B35" s="69">
        <v>5</v>
      </c>
      <c r="C35" s="64">
        <v>3</v>
      </c>
      <c r="D35" s="64">
        <v>1</v>
      </c>
      <c r="E35" s="64">
        <v>2</v>
      </c>
      <c r="F35" s="64">
        <v>2</v>
      </c>
      <c r="G35" s="64">
        <v>2</v>
      </c>
      <c r="H35" s="64"/>
      <c r="I35" s="64">
        <v>2</v>
      </c>
      <c r="J35" s="64">
        <v>3</v>
      </c>
      <c r="K35" s="64">
        <v>2</v>
      </c>
      <c r="L35" s="64">
        <v>2</v>
      </c>
      <c r="M35" s="64">
        <v>2</v>
      </c>
      <c r="N35" s="64">
        <v>2</v>
      </c>
      <c r="O35" s="64">
        <v>3</v>
      </c>
      <c r="P35" s="64">
        <v>2</v>
      </c>
      <c r="Q35" s="64">
        <v>2</v>
      </c>
      <c r="R35" s="64">
        <v>2</v>
      </c>
      <c r="S35" s="64">
        <v>2</v>
      </c>
      <c r="T35" s="64">
        <v>2</v>
      </c>
      <c r="U35" s="64">
        <v>3</v>
      </c>
      <c r="V35" s="64">
        <v>3</v>
      </c>
      <c r="W35" s="64">
        <v>2</v>
      </c>
      <c r="X35" s="64">
        <v>1</v>
      </c>
      <c r="Y35" s="64">
        <v>3</v>
      </c>
      <c r="Z35" s="64">
        <v>2</v>
      </c>
      <c r="AA35" s="64">
        <v>2</v>
      </c>
      <c r="AB35" s="64">
        <v>2</v>
      </c>
      <c r="AC35" s="64">
        <v>3</v>
      </c>
      <c r="AD35" s="64">
        <v>2</v>
      </c>
      <c r="AE35" s="64">
        <v>3</v>
      </c>
      <c r="AF35" s="64">
        <v>3</v>
      </c>
      <c r="AG35" s="64">
        <v>3</v>
      </c>
      <c r="AH35" s="64">
        <v>3</v>
      </c>
      <c r="AI35" s="64">
        <v>2</v>
      </c>
      <c r="AJ35" s="64">
        <v>3</v>
      </c>
      <c r="AK35" s="64">
        <v>1</v>
      </c>
      <c r="AL35" s="64">
        <v>3</v>
      </c>
      <c r="AM35" s="70">
        <f t="shared" si="13"/>
        <v>80</v>
      </c>
      <c r="AN35" s="71">
        <f t="shared" si="14"/>
        <v>76.19047619047619</v>
      </c>
      <c r="AO35" s="64" t="str">
        <f t="shared" si="15"/>
        <v>T</v>
      </c>
    </row>
    <row r="36" spans="1:46" x14ac:dyDescent="0.2">
      <c r="A36" s="64"/>
      <c r="B36" s="64" t="s">
        <v>537</v>
      </c>
      <c r="C36" s="64">
        <f>SUM(C31:C35)</f>
        <v>11</v>
      </c>
      <c r="D36" s="64">
        <f t="shared" ref="D36:AL36" si="16">SUM(D31:D35)</f>
        <v>5</v>
      </c>
      <c r="E36" s="64">
        <f t="shared" si="16"/>
        <v>9</v>
      </c>
      <c r="F36" s="64">
        <f t="shared" si="16"/>
        <v>10</v>
      </c>
      <c r="G36" s="64">
        <f t="shared" si="16"/>
        <v>10</v>
      </c>
      <c r="H36" s="64"/>
      <c r="I36" s="64">
        <f t="shared" si="16"/>
        <v>10</v>
      </c>
      <c r="J36" s="64">
        <f t="shared" si="16"/>
        <v>13</v>
      </c>
      <c r="K36" s="64">
        <f t="shared" si="16"/>
        <v>9</v>
      </c>
      <c r="L36" s="64">
        <f t="shared" si="16"/>
        <v>9</v>
      </c>
      <c r="M36" s="64">
        <f t="shared" si="16"/>
        <v>10</v>
      </c>
      <c r="N36" s="64">
        <f t="shared" si="16"/>
        <v>12</v>
      </c>
      <c r="O36" s="64">
        <f t="shared" si="16"/>
        <v>12</v>
      </c>
      <c r="P36" s="64">
        <f t="shared" si="16"/>
        <v>7</v>
      </c>
      <c r="Q36" s="64">
        <f t="shared" si="16"/>
        <v>10</v>
      </c>
      <c r="R36" s="64">
        <f t="shared" si="16"/>
        <v>10</v>
      </c>
      <c r="S36" s="64">
        <f t="shared" si="16"/>
        <v>10</v>
      </c>
      <c r="T36" s="64">
        <f t="shared" si="16"/>
        <v>7</v>
      </c>
      <c r="U36" s="64">
        <f t="shared" si="16"/>
        <v>9</v>
      </c>
      <c r="V36" s="64">
        <f t="shared" si="16"/>
        <v>12</v>
      </c>
      <c r="W36" s="64">
        <f t="shared" si="16"/>
        <v>6</v>
      </c>
      <c r="X36" s="64">
        <f t="shared" si="16"/>
        <v>6</v>
      </c>
      <c r="Y36" s="64">
        <f t="shared" si="16"/>
        <v>11</v>
      </c>
      <c r="Z36" s="64">
        <f t="shared" si="16"/>
        <v>10</v>
      </c>
      <c r="AA36" s="64">
        <f t="shared" si="16"/>
        <v>8</v>
      </c>
      <c r="AB36" s="64">
        <f t="shared" si="16"/>
        <v>8</v>
      </c>
      <c r="AC36" s="64">
        <f t="shared" si="16"/>
        <v>13</v>
      </c>
      <c r="AD36" s="64">
        <f t="shared" si="16"/>
        <v>8</v>
      </c>
      <c r="AE36" s="64">
        <f t="shared" si="16"/>
        <v>10</v>
      </c>
      <c r="AF36" s="64">
        <f t="shared" si="16"/>
        <v>12</v>
      </c>
      <c r="AG36" s="64">
        <f t="shared" si="16"/>
        <v>13</v>
      </c>
      <c r="AH36" s="64">
        <f t="shared" si="16"/>
        <v>12</v>
      </c>
      <c r="AI36" s="64">
        <f t="shared" si="16"/>
        <v>7</v>
      </c>
      <c r="AJ36" s="64">
        <f t="shared" si="16"/>
        <v>13</v>
      </c>
      <c r="AK36" s="64">
        <f t="shared" si="16"/>
        <v>8</v>
      </c>
      <c r="AL36" s="64">
        <f t="shared" si="16"/>
        <v>12</v>
      </c>
      <c r="AM36" s="70"/>
      <c r="AN36" s="70"/>
      <c r="AO36" s="64"/>
    </row>
    <row r="37" spans="1:46" x14ac:dyDescent="0.2">
      <c r="A37" s="64"/>
      <c r="B37" s="64" t="s">
        <v>538</v>
      </c>
      <c r="C37" s="84">
        <f>C36/15*100</f>
        <v>73.333333333333329</v>
      </c>
      <c r="D37" s="84">
        <f t="shared" ref="D37:AL37" si="17">D36/15*100</f>
        <v>33.333333333333329</v>
      </c>
      <c r="E37" s="84">
        <f t="shared" si="17"/>
        <v>60</v>
      </c>
      <c r="F37" s="84">
        <f t="shared" si="17"/>
        <v>66.666666666666657</v>
      </c>
      <c r="G37" s="84">
        <f t="shared" si="17"/>
        <v>66.666666666666657</v>
      </c>
      <c r="H37" s="84">
        <f t="shared" si="17"/>
        <v>0</v>
      </c>
      <c r="I37" s="84">
        <f t="shared" si="17"/>
        <v>66.666666666666657</v>
      </c>
      <c r="J37" s="84">
        <f t="shared" si="17"/>
        <v>86.666666666666671</v>
      </c>
      <c r="K37" s="84">
        <f t="shared" si="17"/>
        <v>60</v>
      </c>
      <c r="L37" s="84">
        <f t="shared" si="17"/>
        <v>60</v>
      </c>
      <c r="M37" s="84">
        <f t="shared" si="17"/>
        <v>66.666666666666657</v>
      </c>
      <c r="N37" s="84">
        <f t="shared" si="17"/>
        <v>80</v>
      </c>
      <c r="O37" s="84">
        <f t="shared" si="17"/>
        <v>80</v>
      </c>
      <c r="P37" s="84">
        <f t="shared" si="17"/>
        <v>46.666666666666664</v>
      </c>
      <c r="Q37" s="84">
        <f t="shared" si="17"/>
        <v>66.666666666666657</v>
      </c>
      <c r="R37" s="84">
        <f t="shared" si="17"/>
        <v>66.666666666666657</v>
      </c>
      <c r="S37" s="84">
        <f t="shared" si="17"/>
        <v>66.666666666666657</v>
      </c>
      <c r="T37" s="84">
        <f t="shared" si="17"/>
        <v>46.666666666666664</v>
      </c>
      <c r="U37" s="84">
        <f t="shared" si="17"/>
        <v>60</v>
      </c>
      <c r="V37" s="84">
        <f t="shared" si="17"/>
        <v>80</v>
      </c>
      <c r="W37" s="84">
        <f t="shared" si="17"/>
        <v>40</v>
      </c>
      <c r="X37" s="84">
        <f t="shared" si="17"/>
        <v>40</v>
      </c>
      <c r="Y37" s="84">
        <f t="shared" si="17"/>
        <v>73.333333333333329</v>
      </c>
      <c r="Z37" s="84">
        <f t="shared" si="17"/>
        <v>66.666666666666657</v>
      </c>
      <c r="AA37" s="84">
        <f t="shared" si="17"/>
        <v>53.333333333333336</v>
      </c>
      <c r="AB37" s="84">
        <f t="shared" si="17"/>
        <v>53.333333333333336</v>
      </c>
      <c r="AC37" s="84">
        <f t="shared" si="17"/>
        <v>86.666666666666671</v>
      </c>
      <c r="AD37" s="84">
        <f t="shared" si="17"/>
        <v>53.333333333333336</v>
      </c>
      <c r="AE37" s="84">
        <f t="shared" si="17"/>
        <v>66.666666666666657</v>
      </c>
      <c r="AF37" s="84">
        <f t="shared" si="17"/>
        <v>80</v>
      </c>
      <c r="AG37" s="84">
        <f t="shared" si="17"/>
        <v>86.666666666666671</v>
      </c>
      <c r="AH37" s="84">
        <f t="shared" si="17"/>
        <v>80</v>
      </c>
      <c r="AI37" s="84">
        <f t="shared" si="17"/>
        <v>46.666666666666664</v>
      </c>
      <c r="AJ37" s="84">
        <f t="shared" si="17"/>
        <v>86.666666666666671</v>
      </c>
      <c r="AK37" s="84">
        <f t="shared" si="17"/>
        <v>53.333333333333336</v>
      </c>
      <c r="AL37" s="84">
        <f t="shared" si="17"/>
        <v>80</v>
      </c>
      <c r="AM37" s="64"/>
      <c r="AN37" s="84">
        <f>AVERAGE(AN31:AN35)</f>
        <v>65.142857142857139</v>
      </c>
      <c r="AO37" s="64" t="str">
        <f t="shared" ref="AO37" si="18">IF(AN37&lt;39,"SR",IF(AN37&lt;55,"R",IF(AN37&lt;65,"S",IF(AN37&lt;79,"T","ST"))))</f>
        <v>T</v>
      </c>
    </row>
    <row r="38" spans="1:46" x14ac:dyDescent="0.2">
      <c r="A38" s="64"/>
      <c r="B38" s="64" t="s">
        <v>550</v>
      </c>
      <c r="C38" s="64" t="str">
        <f>IF(C37&lt;39,"SR",IF(C37&lt;55,"R",IF(C37&lt;65,"S",IF(C37&lt;79,"T","ST"))))</f>
        <v>T</v>
      </c>
      <c r="D38" s="64" t="str">
        <f t="shared" ref="D38:AL38" si="19">IF(D37&lt;39,"SR",IF(D37&lt;55,"R",IF(D37&lt;65,"S",IF(D37&lt;79,"T","ST"))))</f>
        <v>SR</v>
      </c>
      <c r="E38" s="64" t="str">
        <f t="shared" si="19"/>
        <v>S</v>
      </c>
      <c r="F38" s="64" t="str">
        <f t="shared" si="19"/>
        <v>T</v>
      </c>
      <c r="G38" s="64" t="str">
        <f t="shared" si="19"/>
        <v>T</v>
      </c>
      <c r="H38" s="64" t="str">
        <f t="shared" si="19"/>
        <v>SR</v>
      </c>
      <c r="I38" s="64" t="str">
        <f t="shared" si="19"/>
        <v>T</v>
      </c>
      <c r="J38" s="64" t="str">
        <f t="shared" si="19"/>
        <v>ST</v>
      </c>
      <c r="K38" s="64" t="str">
        <f t="shared" si="19"/>
        <v>S</v>
      </c>
      <c r="L38" s="64" t="str">
        <f t="shared" si="19"/>
        <v>S</v>
      </c>
      <c r="M38" s="64" t="str">
        <f t="shared" si="19"/>
        <v>T</v>
      </c>
      <c r="N38" s="64" t="str">
        <f t="shared" si="19"/>
        <v>ST</v>
      </c>
      <c r="O38" s="64" t="str">
        <f t="shared" si="19"/>
        <v>ST</v>
      </c>
      <c r="P38" s="64" t="str">
        <f t="shared" si="19"/>
        <v>R</v>
      </c>
      <c r="Q38" s="64" t="str">
        <f t="shared" si="19"/>
        <v>T</v>
      </c>
      <c r="R38" s="64" t="str">
        <f t="shared" si="19"/>
        <v>T</v>
      </c>
      <c r="S38" s="64" t="str">
        <f t="shared" si="19"/>
        <v>T</v>
      </c>
      <c r="T38" s="64" t="str">
        <f t="shared" si="19"/>
        <v>R</v>
      </c>
      <c r="U38" s="64" t="str">
        <f t="shared" si="19"/>
        <v>S</v>
      </c>
      <c r="V38" s="64" t="str">
        <f t="shared" si="19"/>
        <v>ST</v>
      </c>
      <c r="W38" s="64" t="str">
        <f t="shared" si="19"/>
        <v>R</v>
      </c>
      <c r="X38" s="64" t="str">
        <f t="shared" si="19"/>
        <v>R</v>
      </c>
      <c r="Y38" s="64" t="str">
        <f t="shared" si="19"/>
        <v>T</v>
      </c>
      <c r="Z38" s="64" t="str">
        <f t="shared" si="19"/>
        <v>T</v>
      </c>
      <c r="AA38" s="64" t="str">
        <f t="shared" si="19"/>
        <v>R</v>
      </c>
      <c r="AB38" s="64" t="str">
        <f t="shared" si="19"/>
        <v>R</v>
      </c>
      <c r="AC38" s="64" t="str">
        <f t="shared" si="19"/>
        <v>ST</v>
      </c>
      <c r="AD38" s="64" t="str">
        <f t="shared" si="19"/>
        <v>R</v>
      </c>
      <c r="AE38" s="64" t="str">
        <f t="shared" si="19"/>
        <v>T</v>
      </c>
      <c r="AF38" s="64" t="str">
        <f t="shared" si="19"/>
        <v>ST</v>
      </c>
      <c r="AG38" s="64" t="str">
        <f t="shared" si="19"/>
        <v>ST</v>
      </c>
      <c r="AH38" s="64" t="str">
        <f t="shared" si="19"/>
        <v>ST</v>
      </c>
      <c r="AI38" s="64" t="str">
        <f t="shared" si="19"/>
        <v>R</v>
      </c>
      <c r="AJ38" s="64" t="str">
        <f t="shared" si="19"/>
        <v>ST</v>
      </c>
      <c r="AK38" s="64" t="str">
        <f t="shared" si="19"/>
        <v>R</v>
      </c>
      <c r="AL38" s="64" t="str">
        <f t="shared" si="19"/>
        <v>ST</v>
      </c>
      <c r="AM38" s="64"/>
      <c r="AN38" s="64"/>
      <c r="AO38" s="64"/>
    </row>
    <row r="39" spans="1:46" x14ac:dyDescent="0.2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80"/>
      <c r="AN39" s="62"/>
      <c r="AO39" s="62"/>
    </row>
    <row r="40" spans="1:46" x14ac:dyDescent="0.2">
      <c r="A40" s="62"/>
      <c r="B40" s="62"/>
      <c r="C40" s="62" t="s">
        <v>551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</row>
    <row r="41" spans="1:46" x14ac:dyDescent="0.2">
      <c r="A41" s="62"/>
      <c r="B41" s="62"/>
      <c r="C41" s="62" t="s">
        <v>552</v>
      </c>
      <c r="D41" s="179" t="s">
        <v>553</v>
      </c>
      <c r="E41" s="179"/>
      <c r="F41" s="179"/>
      <c r="G41" s="179"/>
      <c r="H41" s="179"/>
      <c r="I41" s="179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</row>
    <row r="42" spans="1:46" ht="12" thickBot="1" x14ac:dyDescent="0.25">
      <c r="A42" s="62"/>
      <c r="B42" s="62"/>
      <c r="C42" s="62" t="s">
        <v>554</v>
      </c>
      <c r="D42" s="62" t="s">
        <v>511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</row>
    <row r="43" spans="1:46" x14ac:dyDescent="0.2">
      <c r="A43" s="62"/>
      <c r="B43" s="62"/>
      <c r="C43" s="62" t="s">
        <v>555</v>
      </c>
      <c r="D43" s="62" t="s">
        <v>514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Q43" s="85">
        <v>73.148148148148152</v>
      </c>
      <c r="AR43" s="85">
        <v>73.333333333333329</v>
      </c>
      <c r="AS43" s="85">
        <v>71.428571428571431</v>
      </c>
      <c r="AT43" s="82">
        <f>AVERAGE(AQ43:AS43)</f>
        <v>72.636684303350975</v>
      </c>
    </row>
    <row r="44" spans="1:46" x14ac:dyDescent="0.2">
      <c r="A44" s="62"/>
      <c r="B44" s="62"/>
      <c r="C44" s="62" t="s">
        <v>556</v>
      </c>
      <c r="D44" s="62" t="s">
        <v>516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Q44" s="86">
        <v>58.333333333333336</v>
      </c>
      <c r="AR44" s="86">
        <v>58.095238095238102</v>
      </c>
      <c r="AS44" s="86">
        <v>59.047619047619051</v>
      </c>
      <c r="AT44" s="82">
        <f t="shared" ref="AT44:AT47" si="20">AVERAGE(AQ44:AS44)</f>
        <v>58.492063492063494</v>
      </c>
    </row>
    <row r="45" spans="1:46" x14ac:dyDescent="0.2">
      <c r="A45" s="62"/>
      <c r="B45" s="62"/>
      <c r="C45" s="62" t="s">
        <v>557</v>
      </c>
      <c r="D45" s="62" t="s">
        <v>558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Q45" s="86">
        <v>56.481481481481474</v>
      </c>
      <c r="AR45" s="86">
        <v>64.761904761904759</v>
      </c>
      <c r="AS45" s="86">
        <v>57.142857142857139</v>
      </c>
      <c r="AT45" s="82">
        <f t="shared" si="20"/>
        <v>59.462081128747791</v>
      </c>
    </row>
    <row r="46" spans="1:46" x14ac:dyDescent="0.2">
      <c r="AQ46" s="86">
        <v>68.518518518518519</v>
      </c>
      <c r="AR46" s="86">
        <v>62.857142857142854</v>
      </c>
      <c r="AS46" s="86">
        <v>61.904761904761905</v>
      </c>
      <c r="AT46" s="82">
        <f t="shared" si="20"/>
        <v>64.426807760141088</v>
      </c>
    </row>
    <row r="47" spans="1:46" ht="12" thickBot="1" x14ac:dyDescent="0.25">
      <c r="AQ47" s="87">
        <v>72.222222222222214</v>
      </c>
      <c r="AR47" s="87">
        <v>72.38095238095238</v>
      </c>
      <c r="AS47" s="87">
        <v>76.19047619047619</v>
      </c>
      <c r="AT47" s="82">
        <f t="shared" si="20"/>
        <v>73.597883597883595</v>
      </c>
    </row>
    <row r="48" spans="1:46" x14ac:dyDescent="0.2">
      <c r="AQ48" s="82">
        <f>AVERAGE(AQ43:AQ47)</f>
        <v>65.740740740740733</v>
      </c>
      <c r="AR48" s="82">
        <f t="shared" ref="AR48:AS48" si="21">AVERAGE(AR43:AR47)</f>
        <v>66.285714285714292</v>
      </c>
      <c r="AS48" s="82">
        <f t="shared" si="21"/>
        <v>65.142857142857139</v>
      </c>
      <c r="AT48" s="82">
        <f>AVERAGE(AT43:AT47)</f>
        <v>65.723104056437393</v>
      </c>
    </row>
  </sheetData>
  <mergeCells count="53">
    <mergeCell ref="A1:AJ1"/>
    <mergeCell ref="A2:A4"/>
    <mergeCell ref="C2:H2"/>
    <mergeCell ref="I2:N2"/>
    <mergeCell ref="O2:T2"/>
    <mergeCell ref="U2:Z2"/>
    <mergeCell ref="AA2:AF2"/>
    <mergeCell ref="AG2:AL2"/>
    <mergeCell ref="AM2:AM4"/>
    <mergeCell ref="AN2:AN4"/>
    <mergeCell ref="AO2:AO4"/>
    <mergeCell ref="B3:B4"/>
    <mergeCell ref="C3:H3"/>
    <mergeCell ref="I3:N3"/>
    <mergeCell ref="O3:T3"/>
    <mergeCell ref="U3:Z3"/>
    <mergeCell ref="AA3:AF3"/>
    <mergeCell ref="AG3:AL3"/>
    <mergeCell ref="AG15:AL15"/>
    <mergeCell ref="AM15:AM17"/>
    <mergeCell ref="AN15:AN17"/>
    <mergeCell ref="AO15:AO17"/>
    <mergeCell ref="B16:B17"/>
    <mergeCell ref="C16:H16"/>
    <mergeCell ref="I16:N16"/>
    <mergeCell ref="O16:T16"/>
    <mergeCell ref="U16:Z16"/>
    <mergeCell ref="AA16:AF16"/>
    <mergeCell ref="C15:H15"/>
    <mergeCell ref="I15:N15"/>
    <mergeCell ref="O15:T15"/>
    <mergeCell ref="U15:Z15"/>
    <mergeCell ref="AA15:AF15"/>
    <mergeCell ref="AG16:AL16"/>
    <mergeCell ref="A28:A30"/>
    <mergeCell ref="C28:H28"/>
    <mergeCell ref="I28:N28"/>
    <mergeCell ref="O28:T28"/>
    <mergeCell ref="U28:Z28"/>
    <mergeCell ref="AA28:AF28"/>
    <mergeCell ref="AG28:AL28"/>
    <mergeCell ref="A15:A17"/>
    <mergeCell ref="D41:I41"/>
    <mergeCell ref="AM28:AM30"/>
    <mergeCell ref="AN28:AN30"/>
    <mergeCell ref="AO28:AO30"/>
    <mergeCell ref="B29:B30"/>
    <mergeCell ref="C29:H29"/>
    <mergeCell ref="I29:N29"/>
    <mergeCell ref="O29:T29"/>
    <mergeCell ref="U29:Z29"/>
    <mergeCell ref="AA29:AF29"/>
    <mergeCell ref="AG29:AL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Rekap Validasi</vt:lpstr>
      <vt:lpstr>Keterlaksanaan Pembelajaran</vt:lpstr>
      <vt:lpstr>Rekap Kemampuan Berpikir Kritis</vt:lpstr>
      <vt:lpstr>Ketuntasan Klasikal</vt:lpstr>
      <vt:lpstr>Uji N-gain</vt:lpstr>
      <vt:lpstr>Rekap Kemampuan Kolaborasi</vt:lpstr>
      <vt:lpstr>Rekap Kemampuan Komunikasi</vt:lpstr>
      <vt:lpstr>Rekap Kemampuan Kreativitas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2023-02-16T03:34:21Z</dcterms:created>
  <dcterms:modified xsi:type="dcterms:W3CDTF">2023-02-18T02:49:10Z</dcterms:modified>
</cp:coreProperties>
</file>